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22020" windowHeight="9024"/>
  </bookViews>
  <sheets>
    <sheet name="theory" sheetId="1" r:id="rId1"/>
    <sheet name="readme" sheetId="2" r:id="rId2"/>
  </sheets>
  <definedNames>
    <definedName name="alpha1">theory!$AJ$2</definedName>
    <definedName name="alpha2">theory!$AM$2</definedName>
    <definedName name="base">theory!$Z$3</definedName>
    <definedName name="Bio_ppmv">theory!$AH$1</definedName>
    <definedName name="CO2_base">theory!$Z$3</definedName>
    <definedName name="CO2_start">theory!$AB$3</definedName>
    <definedName name="E_base">theory!$Z$2</definedName>
    <definedName name="E_lin">theory!$AF$2</definedName>
    <definedName name="E_slope">theory!$AD$2</definedName>
    <definedName name="E_start">theory!$AB$2</definedName>
    <definedName name="Nat_tau">theory!$AJ$1</definedName>
    <definedName name="ocean_ppmv">theory!$AH$2</definedName>
    <definedName name="sin1_cyc_yr">theory!$Z$1</definedName>
    <definedName name="sin2_cyc_yr">theory!$AB$1</definedName>
    <definedName name="Sink_tau">theory!$AM$1</definedName>
    <definedName name="Slope">theory!$AF$1</definedName>
    <definedName name="Step12">theory!$AD$1</definedName>
  </definedNames>
  <calcPr calcId="125725" refMode="R1C1"/>
</workbook>
</file>

<file path=xl/calcChain.xml><?xml version="1.0" encoding="utf-8"?>
<calcChain xmlns="http://schemas.openxmlformats.org/spreadsheetml/2006/main">
  <c r="O6" i="1"/>
  <c r="M6"/>
  <c r="N6" s="1"/>
  <c r="L6"/>
  <c r="J6"/>
  <c r="AM2"/>
  <c r="K36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7"/>
  <c r="K6"/>
  <c r="L7" l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R4"/>
  <c r="Z26"/>
  <c r="AJ26"/>
  <c r="AH26"/>
  <c r="AF26"/>
  <c r="AD26"/>
  <c r="AB26"/>
  <c r="AJ2"/>
  <c r="AJ25"/>
  <c r="AH25"/>
  <c r="AF25"/>
  <c r="AD25"/>
  <c r="AB25"/>
  <c r="Z25"/>
  <c r="E43"/>
  <c r="F43"/>
  <c r="E44"/>
  <c r="F44"/>
  <c r="E45"/>
  <c r="F45"/>
  <c r="E46"/>
  <c r="F46"/>
  <c r="E47"/>
  <c r="F47"/>
  <c r="E48"/>
  <c r="F48"/>
  <c r="E49"/>
  <c r="F49"/>
  <c r="E50"/>
  <c r="F50"/>
  <c r="E51"/>
  <c r="F51"/>
  <c r="E52"/>
  <c r="F52"/>
  <c r="E53"/>
  <c r="F53"/>
  <c r="E54"/>
  <c r="F54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5"/>
  <c r="F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75"/>
  <c r="F75"/>
  <c r="E76"/>
  <c r="F76"/>
  <c r="E77"/>
  <c r="F77"/>
  <c r="E78"/>
  <c r="F78"/>
  <c r="E79"/>
  <c r="F79"/>
  <c r="E80"/>
  <c r="F80"/>
  <c r="E81"/>
  <c r="F81"/>
  <c r="E82"/>
  <c r="F82"/>
  <c r="E83"/>
  <c r="F83"/>
  <c r="E84"/>
  <c r="F84"/>
  <c r="E85"/>
  <c r="F85"/>
  <c r="E86"/>
  <c r="F86"/>
  <c r="E87"/>
  <c r="F87"/>
  <c r="E88"/>
  <c r="F88"/>
  <c r="E89"/>
  <c r="F89"/>
  <c r="E90"/>
  <c r="F90"/>
  <c r="E91"/>
  <c r="F91"/>
  <c r="E92"/>
  <c r="F92"/>
  <c r="E93"/>
  <c r="F93"/>
  <c r="E94"/>
  <c r="F94"/>
  <c r="E95"/>
  <c r="F95"/>
  <c r="E96"/>
  <c r="F96"/>
  <c r="E97"/>
  <c r="F97"/>
  <c r="E98"/>
  <c r="F98"/>
  <c r="E99"/>
  <c r="F99"/>
  <c r="E100"/>
  <c r="F100"/>
  <c r="E101"/>
  <c r="F101"/>
  <c r="E102"/>
  <c r="F102"/>
  <c r="E103"/>
  <c r="F103"/>
  <c r="E104"/>
  <c r="F104"/>
  <c r="E105"/>
  <c r="F105"/>
  <c r="E106"/>
  <c r="F106"/>
  <c r="E107"/>
  <c r="F107"/>
  <c r="E108"/>
  <c r="F108"/>
  <c r="E109"/>
  <c r="F109"/>
  <c r="E110"/>
  <c r="F110"/>
  <c r="E111"/>
  <c r="F111"/>
  <c r="E112"/>
  <c r="F112"/>
  <c r="E113"/>
  <c r="F113"/>
  <c r="E114"/>
  <c r="F114"/>
  <c r="E115"/>
  <c r="F115"/>
  <c r="E116"/>
  <c r="F116"/>
  <c r="E117"/>
  <c r="F117"/>
  <c r="E118"/>
  <c r="F118"/>
  <c r="E119"/>
  <c r="F119"/>
  <c r="E120"/>
  <c r="F120"/>
  <c r="E121"/>
  <c r="F121"/>
  <c r="E122"/>
  <c r="F122"/>
  <c r="E123"/>
  <c r="F123"/>
  <c r="E124"/>
  <c r="F124"/>
  <c r="E125"/>
  <c r="F125"/>
  <c r="E126"/>
  <c r="F126"/>
  <c r="E127"/>
  <c r="F127"/>
  <c r="E128"/>
  <c r="F128"/>
  <c r="E129"/>
  <c r="F129"/>
  <c r="E130"/>
  <c r="F130"/>
  <c r="E131"/>
  <c r="F131"/>
  <c r="E132"/>
  <c r="F132"/>
  <c r="E133"/>
  <c r="F133"/>
  <c r="E134"/>
  <c r="F134"/>
  <c r="E135"/>
  <c r="F135"/>
  <c r="E136"/>
  <c r="F136"/>
  <c r="E137"/>
  <c r="F137"/>
  <c r="E138"/>
  <c r="F138"/>
  <c r="E139"/>
  <c r="F139"/>
  <c r="E140"/>
  <c r="F140"/>
  <c r="E141"/>
  <c r="F141"/>
  <c r="E142"/>
  <c r="F142"/>
  <c r="E143"/>
  <c r="F143"/>
  <c r="E144"/>
  <c r="F144"/>
  <c r="E145"/>
  <c r="F145"/>
  <c r="E146"/>
  <c r="F146"/>
  <c r="E147"/>
  <c r="F147"/>
  <c r="E148"/>
  <c r="F148"/>
  <c r="E149"/>
  <c r="F149"/>
  <c r="E150"/>
  <c r="F150"/>
  <c r="E151"/>
  <c r="F151"/>
  <c r="E152"/>
  <c r="F152"/>
  <c r="E153"/>
  <c r="F153"/>
  <c r="E154"/>
  <c r="F154"/>
  <c r="E155"/>
  <c r="F155"/>
  <c r="E156"/>
  <c r="F156"/>
  <c r="E157"/>
  <c r="F157"/>
  <c r="E158"/>
  <c r="F158"/>
  <c r="E159"/>
  <c r="F159"/>
  <c r="E160"/>
  <c r="F160"/>
  <c r="E161"/>
  <c r="F161"/>
  <c r="E162"/>
  <c r="F162"/>
  <c r="E163"/>
  <c r="F163"/>
  <c r="E164"/>
  <c r="F164"/>
  <c r="E165"/>
  <c r="F165"/>
  <c r="E166"/>
  <c r="F166"/>
  <c r="E167"/>
  <c r="F167"/>
  <c r="E168"/>
  <c r="F168"/>
  <c r="E169"/>
  <c r="F169"/>
  <c r="E170"/>
  <c r="F170"/>
  <c r="E171"/>
  <c r="F171"/>
  <c r="E172"/>
  <c r="F172"/>
  <c r="E173"/>
  <c r="F173"/>
  <c r="E174"/>
  <c r="F174"/>
  <c r="E175"/>
  <c r="F175"/>
  <c r="E176"/>
  <c r="F176"/>
  <c r="E177"/>
  <c r="F177"/>
  <c r="E178"/>
  <c r="F178"/>
  <c r="E179"/>
  <c r="F179"/>
  <c r="E180"/>
  <c r="F180"/>
  <c r="E181"/>
  <c r="F181"/>
  <c r="E182"/>
  <c r="F182"/>
  <c r="E183"/>
  <c r="F183"/>
  <c r="E184"/>
  <c r="F184"/>
  <c r="E185"/>
  <c r="F185"/>
  <c r="E186"/>
  <c r="F186"/>
  <c r="E187"/>
  <c r="F187"/>
  <c r="E188"/>
  <c r="F188"/>
  <c r="E189"/>
  <c r="F189"/>
  <c r="E190"/>
  <c r="F190"/>
  <c r="E191"/>
  <c r="F191"/>
  <c r="E192"/>
  <c r="F192"/>
  <c r="E193"/>
  <c r="F193"/>
  <c r="E194"/>
  <c r="F194"/>
  <c r="E195"/>
  <c r="F195"/>
  <c r="E196"/>
  <c r="F196"/>
  <c r="E197"/>
  <c r="F197"/>
  <c r="E198"/>
  <c r="F198"/>
  <c r="E199"/>
  <c r="F199"/>
  <c r="E200"/>
  <c r="F200"/>
  <c r="E201"/>
  <c r="F201"/>
  <c r="E202"/>
  <c r="F202"/>
  <c r="E203"/>
  <c r="F203"/>
  <c r="E204"/>
  <c r="F204"/>
  <c r="E205"/>
  <c r="F205"/>
  <c r="E206"/>
  <c r="F206"/>
  <c r="E207"/>
  <c r="F207"/>
  <c r="E208"/>
  <c r="F208"/>
  <c r="E209"/>
  <c r="F209"/>
  <c r="E210"/>
  <c r="F210"/>
  <c r="E211"/>
  <c r="F211"/>
  <c r="E212"/>
  <c r="F212"/>
  <c r="E213"/>
  <c r="F213"/>
  <c r="E214"/>
  <c r="F214"/>
  <c r="E215"/>
  <c r="F215"/>
  <c r="E216"/>
  <c r="F216"/>
  <c r="E217"/>
  <c r="F217"/>
  <c r="E218"/>
  <c r="F218"/>
  <c r="E219"/>
  <c r="F219"/>
  <c r="E220"/>
  <c r="F220"/>
  <c r="E221"/>
  <c r="F221"/>
  <c r="E222"/>
  <c r="F222"/>
  <c r="E223"/>
  <c r="F223"/>
  <c r="E224"/>
  <c r="F224"/>
  <c r="E225"/>
  <c r="F225"/>
  <c r="E226"/>
  <c r="F226"/>
  <c r="E227"/>
  <c r="F227"/>
  <c r="E228"/>
  <c r="F228"/>
  <c r="E229"/>
  <c r="F229"/>
  <c r="E230"/>
  <c r="F230"/>
  <c r="E231"/>
  <c r="F231"/>
  <c r="E232"/>
  <c r="F232"/>
  <c r="E233"/>
  <c r="F233"/>
  <c r="E234"/>
  <c r="F234"/>
  <c r="E235"/>
  <c r="F235"/>
  <c r="E236"/>
  <c r="F236"/>
  <c r="E237"/>
  <c r="F237"/>
  <c r="E238"/>
  <c r="F238"/>
  <c r="E239"/>
  <c r="F239"/>
  <c r="E240"/>
  <c r="F240"/>
  <c r="E241"/>
  <c r="F241"/>
  <c r="E242"/>
  <c r="F242"/>
  <c r="E243"/>
  <c r="F243"/>
  <c r="E244"/>
  <c r="F244"/>
  <c r="E245"/>
  <c r="F245"/>
  <c r="E246"/>
  <c r="F246"/>
  <c r="E247"/>
  <c r="F247"/>
  <c r="E248"/>
  <c r="F248"/>
  <c r="E249"/>
  <c r="F249"/>
  <c r="E250"/>
  <c r="F250"/>
  <c r="E251"/>
  <c r="F251"/>
  <c r="E252"/>
  <c r="F252"/>
  <c r="E253"/>
  <c r="F253"/>
  <c r="E254"/>
  <c r="F254"/>
  <c r="E255"/>
  <c r="F255"/>
  <c r="E256"/>
  <c r="F256"/>
  <c r="E257"/>
  <c r="F257"/>
  <c r="E258"/>
  <c r="F258"/>
  <c r="E259"/>
  <c r="F259"/>
  <c r="E260"/>
  <c r="F260"/>
  <c r="E261"/>
  <c r="F261"/>
  <c r="E262"/>
  <c r="F262"/>
  <c r="E263"/>
  <c r="F263"/>
  <c r="E264"/>
  <c r="F264"/>
  <c r="E265"/>
  <c r="F265"/>
  <c r="E266"/>
  <c r="F266"/>
  <c r="E267"/>
  <c r="F267"/>
  <c r="E268"/>
  <c r="F268"/>
  <c r="E269"/>
  <c r="F269"/>
  <c r="E270"/>
  <c r="F270"/>
  <c r="E271"/>
  <c r="F271"/>
  <c r="E272"/>
  <c r="F272"/>
  <c r="E273"/>
  <c r="F273"/>
  <c r="E274"/>
  <c r="F274"/>
  <c r="E275"/>
  <c r="F275"/>
  <c r="E276"/>
  <c r="F276"/>
  <c r="E277"/>
  <c r="F277"/>
  <c r="E278"/>
  <c r="F278"/>
  <c r="E279"/>
  <c r="F279"/>
  <c r="E280"/>
  <c r="F280"/>
  <c r="E281"/>
  <c r="F281"/>
  <c r="E282"/>
  <c r="F282"/>
  <c r="E283"/>
  <c r="F283"/>
  <c r="E284"/>
  <c r="F284"/>
  <c r="E285"/>
  <c r="F285"/>
  <c r="E286"/>
  <c r="F286"/>
  <c r="E287"/>
  <c r="F287"/>
  <c r="E288"/>
  <c r="F288"/>
  <c r="E289"/>
  <c r="F289"/>
  <c r="E290"/>
  <c r="F290"/>
  <c r="E291"/>
  <c r="F291"/>
  <c r="E292"/>
  <c r="F292"/>
  <c r="E293"/>
  <c r="F293"/>
  <c r="E294"/>
  <c r="F294"/>
  <c r="E295"/>
  <c r="F295"/>
  <c r="E296"/>
  <c r="F296"/>
  <c r="E297"/>
  <c r="F297"/>
  <c r="E298"/>
  <c r="F298"/>
  <c r="E299"/>
  <c r="F299"/>
  <c r="E300"/>
  <c r="F300"/>
  <c r="E301"/>
  <c r="F301"/>
  <c r="E302"/>
  <c r="F302"/>
  <c r="E303"/>
  <c r="F303"/>
  <c r="E304"/>
  <c r="F304"/>
  <c r="E305"/>
  <c r="F305"/>
  <c r="E306"/>
  <c r="F306"/>
  <c r="E307"/>
  <c r="F307"/>
  <c r="E308"/>
  <c r="F308"/>
  <c r="E309"/>
  <c r="F309"/>
  <c r="E310"/>
  <c r="F310"/>
  <c r="E311"/>
  <c r="F311"/>
  <c r="E312"/>
  <c r="F312"/>
  <c r="E313"/>
  <c r="F313"/>
  <c r="E314"/>
  <c r="F314"/>
  <c r="E315"/>
  <c r="F315"/>
  <c r="E316"/>
  <c r="F316"/>
  <c r="E317"/>
  <c r="F317"/>
  <c r="E318"/>
  <c r="F318"/>
  <c r="E319"/>
  <c r="F319"/>
  <c r="E320"/>
  <c r="F320"/>
  <c r="E321"/>
  <c r="F321"/>
  <c r="E322"/>
  <c r="F322"/>
  <c r="E323"/>
  <c r="F323"/>
  <c r="E324"/>
  <c r="F324"/>
  <c r="E325"/>
  <c r="F325"/>
  <c r="E326"/>
  <c r="F326"/>
  <c r="E327"/>
  <c r="F327"/>
  <c r="E328"/>
  <c r="F328"/>
  <c r="E329"/>
  <c r="F329"/>
  <c r="E330"/>
  <c r="F330"/>
  <c r="E331"/>
  <c r="F331"/>
  <c r="E332"/>
  <c r="F332"/>
  <c r="E333"/>
  <c r="F333"/>
  <c r="E334"/>
  <c r="F334"/>
  <c r="E335"/>
  <c r="F335"/>
  <c r="E336"/>
  <c r="F336"/>
  <c r="E337"/>
  <c r="F337"/>
  <c r="E338"/>
  <c r="F338"/>
  <c r="E339"/>
  <c r="F339"/>
  <c r="E340"/>
  <c r="F340"/>
  <c r="E341"/>
  <c r="F341"/>
  <c r="E342"/>
  <c r="F342"/>
  <c r="E343"/>
  <c r="F343"/>
  <c r="E344"/>
  <c r="F344"/>
  <c r="E345"/>
  <c r="F345"/>
  <c r="E346"/>
  <c r="F346"/>
  <c r="E347"/>
  <c r="F347"/>
  <c r="E348"/>
  <c r="F348"/>
  <c r="E349"/>
  <c r="F349"/>
  <c r="E350"/>
  <c r="F350"/>
  <c r="E351"/>
  <c r="F351"/>
  <c r="E352"/>
  <c r="F352"/>
  <c r="E353"/>
  <c r="F353"/>
  <c r="E354"/>
  <c r="F354"/>
  <c r="E355"/>
  <c r="F355"/>
  <c r="E356"/>
  <c r="F356"/>
  <c r="E357"/>
  <c r="F357"/>
  <c r="E358"/>
  <c r="F358"/>
  <c r="E359"/>
  <c r="F359"/>
  <c r="E360"/>
  <c r="F360"/>
  <c r="E361"/>
  <c r="F361"/>
  <c r="E362"/>
  <c r="F362"/>
  <c r="E363"/>
  <c r="F363"/>
  <c r="E364"/>
  <c r="F364"/>
  <c r="E365"/>
  <c r="F365"/>
  <c r="E366"/>
  <c r="F36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C96"/>
  <c r="D96"/>
  <c r="C97"/>
  <c r="D97"/>
  <c r="C98"/>
  <c r="D98"/>
  <c r="C99"/>
  <c r="D99"/>
  <c r="C100"/>
  <c r="D100"/>
  <c r="C101"/>
  <c r="D101"/>
  <c r="C102"/>
  <c r="D102"/>
  <c r="C103"/>
  <c r="D103"/>
  <c r="C104"/>
  <c r="D104"/>
  <c r="C105"/>
  <c r="D105"/>
  <c r="C106"/>
  <c r="D106"/>
  <c r="C107"/>
  <c r="D107"/>
  <c r="C108"/>
  <c r="D108"/>
  <c r="C109"/>
  <c r="D109"/>
  <c r="C110"/>
  <c r="D110"/>
  <c r="C111"/>
  <c r="D111"/>
  <c r="C112"/>
  <c r="D112"/>
  <c r="C113"/>
  <c r="D113"/>
  <c r="C114"/>
  <c r="D114"/>
  <c r="C115"/>
  <c r="D115"/>
  <c r="C116"/>
  <c r="D116"/>
  <c r="C117"/>
  <c r="D117"/>
  <c r="C118"/>
  <c r="D118"/>
  <c r="C119"/>
  <c r="D119"/>
  <c r="C120"/>
  <c r="D120"/>
  <c r="C121"/>
  <c r="D121"/>
  <c r="C122"/>
  <c r="D122"/>
  <c r="C123"/>
  <c r="D123"/>
  <c r="C124"/>
  <c r="D124"/>
  <c r="C125"/>
  <c r="D125"/>
  <c r="C126"/>
  <c r="D126"/>
  <c r="C127"/>
  <c r="D127"/>
  <c r="C128"/>
  <c r="D128"/>
  <c r="C129"/>
  <c r="D129"/>
  <c r="C130"/>
  <c r="D130"/>
  <c r="C131"/>
  <c r="D131"/>
  <c r="C132"/>
  <c r="D132"/>
  <c r="C133"/>
  <c r="D133"/>
  <c r="C134"/>
  <c r="D134"/>
  <c r="C135"/>
  <c r="D135"/>
  <c r="C136"/>
  <c r="D136"/>
  <c r="C137"/>
  <c r="D137"/>
  <c r="C138"/>
  <c r="D138"/>
  <c r="C139"/>
  <c r="D139"/>
  <c r="C140"/>
  <c r="D140"/>
  <c r="C141"/>
  <c r="D141"/>
  <c r="C142"/>
  <c r="D142"/>
  <c r="C143"/>
  <c r="D143"/>
  <c r="C144"/>
  <c r="D144"/>
  <c r="C145"/>
  <c r="D145"/>
  <c r="C146"/>
  <c r="D146"/>
  <c r="C147"/>
  <c r="D147"/>
  <c r="C148"/>
  <c r="D148"/>
  <c r="C149"/>
  <c r="D149"/>
  <c r="C150"/>
  <c r="D150"/>
  <c r="C151"/>
  <c r="D151"/>
  <c r="C152"/>
  <c r="D152"/>
  <c r="C153"/>
  <c r="D153"/>
  <c r="C154"/>
  <c r="D154"/>
  <c r="C155"/>
  <c r="D155"/>
  <c r="C156"/>
  <c r="D156"/>
  <c r="C157"/>
  <c r="D157"/>
  <c r="C158"/>
  <c r="D158"/>
  <c r="C159"/>
  <c r="D159"/>
  <c r="C160"/>
  <c r="D160"/>
  <c r="C161"/>
  <c r="D161"/>
  <c r="C162"/>
  <c r="D162"/>
  <c r="C163"/>
  <c r="D163"/>
  <c r="C164"/>
  <c r="D164"/>
  <c r="C165"/>
  <c r="D165"/>
  <c r="C166"/>
  <c r="D166"/>
  <c r="C167"/>
  <c r="D167"/>
  <c r="C168"/>
  <c r="D168"/>
  <c r="C169"/>
  <c r="D169"/>
  <c r="C170"/>
  <c r="D170"/>
  <c r="C171"/>
  <c r="D171"/>
  <c r="C172"/>
  <c r="D172"/>
  <c r="C173"/>
  <c r="D173"/>
  <c r="C174"/>
  <c r="D174"/>
  <c r="C175"/>
  <c r="D175"/>
  <c r="C176"/>
  <c r="D176"/>
  <c r="C177"/>
  <c r="D177"/>
  <c r="C178"/>
  <c r="D178"/>
  <c r="C179"/>
  <c r="D179"/>
  <c r="C180"/>
  <c r="D180"/>
  <c r="C181"/>
  <c r="D181"/>
  <c r="C182"/>
  <c r="D182"/>
  <c r="C183"/>
  <c r="D183"/>
  <c r="C184"/>
  <c r="D184"/>
  <c r="C185"/>
  <c r="D185"/>
  <c r="C186"/>
  <c r="D186"/>
  <c r="C187"/>
  <c r="D187"/>
  <c r="C188"/>
  <c r="D188"/>
  <c r="C189"/>
  <c r="D189"/>
  <c r="C190"/>
  <c r="D190"/>
  <c r="C191"/>
  <c r="D191"/>
  <c r="C192"/>
  <c r="D192"/>
  <c r="C193"/>
  <c r="D193"/>
  <c r="C194"/>
  <c r="D194"/>
  <c r="C195"/>
  <c r="D195"/>
  <c r="C196"/>
  <c r="D196"/>
  <c r="C197"/>
  <c r="D197"/>
  <c r="C198"/>
  <c r="D198"/>
  <c r="C199"/>
  <c r="D199"/>
  <c r="C200"/>
  <c r="D200"/>
  <c r="C201"/>
  <c r="D201"/>
  <c r="C202"/>
  <c r="D202"/>
  <c r="C203"/>
  <c r="D203"/>
  <c r="C204"/>
  <c r="D204"/>
  <c r="C205"/>
  <c r="D205"/>
  <c r="C206"/>
  <c r="D206"/>
  <c r="C207"/>
  <c r="D207"/>
  <c r="C208"/>
  <c r="D208"/>
  <c r="C209"/>
  <c r="D209"/>
  <c r="C210"/>
  <c r="D210"/>
  <c r="C211"/>
  <c r="D211"/>
  <c r="C212"/>
  <c r="D212"/>
  <c r="C213"/>
  <c r="D213"/>
  <c r="C214"/>
  <c r="D214"/>
  <c r="C215"/>
  <c r="D215"/>
  <c r="C216"/>
  <c r="D216"/>
  <c r="C217"/>
  <c r="D217"/>
  <c r="C218"/>
  <c r="D218"/>
  <c r="C219"/>
  <c r="D219"/>
  <c r="C220"/>
  <c r="D220"/>
  <c r="C221"/>
  <c r="D221"/>
  <c r="C222"/>
  <c r="D222"/>
  <c r="C223"/>
  <c r="D223"/>
  <c r="C224"/>
  <c r="D224"/>
  <c r="C225"/>
  <c r="D225"/>
  <c r="C226"/>
  <c r="D226"/>
  <c r="C227"/>
  <c r="D227"/>
  <c r="C228"/>
  <c r="D228"/>
  <c r="C229"/>
  <c r="D229"/>
  <c r="C230"/>
  <c r="D230"/>
  <c r="C231"/>
  <c r="D231"/>
  <c r="C232"/>
  <c r="D232"/>
  <c r="C233"/>
  <c r="D233"/>
  <c r="C234"/>
  <c r="D234"/>
  <c r="C235"/>
  <c r="D235"/>
  <c r="C236"/>
  <c r="D236"/>
  <c r="C237"/>
  <c r="D237"/>
  <c r="C238"/>
  <c r="D238"/>
  <c r="C239"/>
  <c r="D239"/>
  <c r="C240"/>
  <c r="D240"/>
  <c r="C241"/>
  <c r="D241"/>
  <c r="C242"/>
  <c r="D242"/>
  <c r="C243"/>
  <c r="D243"/>
  <c r="C244"/>
  <c r="D244"/>
  <c r="C245"/>
  <c r="D245"/>
  <c r="C246"/>
  <c r="D246"/>
  <c r="C247"/>
  <c r="D247"/>
  <c r="C248"/>
  <c r="D248"/>
  <c r="C249"/>
  <c r="D249"/>
  <c r="C250"/>
  <c r="D250"/>
  <c r="C251"/>
  <c r="D251"/>
  <c r="C252"/>
  <c r="D252"/>
  <c r="C253"/>
  <c r="D253"/>
  <c r="C254"/>
  <c r="D254"/>
  <c r="C255"/>
  <c r="D255"/>
  <c r="C256"/>
  <c r="D256"/>
  <c r="C257"/>
  <c r="D257"/>
  <c r="C258"/>
  <c r="D258"/>
  <c r="C259"/>
  <c r="D259"/>
  <c r="C260"/>
  <c r="D260"/>
  <c r="C261"/>
  <c r="D261"/>
  <c r="C262"/>
  <c r="D262"/>
  <c r="C263"/>
  <c r="D263"/>
  <c r="C264"/>
  <c r="D264"/>
  <c r="C265"/>
  <c r="D265"/>
  <c r="C266"/>
  <c r="D266"/>
  <c r="C267"/>
  <c r="D267"/>
  <c r="C268"/>
  <c r="D268"/>
  <c r="C269"/>
  <c r="D269"/>
  <c r="C270"/>
  <c r="D270"/>
  <c r="C271"/>
  <c r="D271"/>
  <c r="C272"/>
  <c r="D272"/>
  <c r="C273"/>
  <c r="D273"/>
  <c r="C274"/>
  <c r="D274"/>
  <c r="C275"/>
  <c r="D275"/>
  <c r="C276"/>
  <c r="D276"/>
  <c r="C277"/>
  <c r="D277"/>
  <c r="C278"/>
  <c r="D278"/>
  <c r="C279"/>
  <c r="D279"/>
  <c r="C280"/>
  <c r="D280"/>
  <c r="C281"/>
  <c r="D281"/>
  <c r="C282"/>
  <c r="D282"/>
  <c r="C283"/>
  <c r="D283"/>
  <c r="C284"/>
  <c r="D284"/>
  <c r="C285"/>
  <c r="D285"/>
  <c r="C286"/>
  <c r="D286"/>
  <c r="C287"/>
  <c r="D287"/>
  <c r="C288"/>
  <c r="D288"/>
  <c r="C289"/>
  <c r="D289"/>
  <c r="C290"/>
  <c r="D290"/>
  <c r="C291"/>
  <c r="D291"/>
  <c r="C292"/>
  <c r="D292"/>
  <c r="C293"/>
  <c r="D293"/>
  <c r="C294"/>
  <c r="D294"/>
  <c r="C295"/>
  <c r="D295"/>
  <c r="C296"/>
  <c r="D296"/>
  <c r="C297"/>
  <c r="D297"/>
  <c r="C298"/>
  <c r="D298"/>
  <c r="C299"/>
  <c r="D299"/>
  <c r="C300"/>
  <c r="D300"/>
  <c r="C301"/>
  <c r="D301"/>
  <c r="C302"/>
  <c r="D302"/>
  <c r="C303"/>
  <c r="D303"/>
  <c r="C304"/>
  <c r="D304"/>
  <c r="C305"/>
  <c r="D305"/>
  <c r="C306"/>
  <c r="D306"/>
  <c r="C307"/>
  <c r="D307"/>
  <c r="C308"/>
  <c r="D308"/>
  <c r="C309"/>
  <c r="D309"/>
  <c r="C310"/>
  <c r="D310"/>
  <c r="C311"/>
  <c r="D311"/>
  <c r="C312"/>
  <c r="D312"/>
  <c r="C313"/>
  <c r="D313"/>
  <c r="C314"/>
  <c r="D314"/>
  <c r="C315"/>
  <c r="D315"/>
  <c r="C316"/>
  <c r="D316"/>
  <c r="C317"/>
  <c r="D317"/>
  <c r="C318"/>
  <c r="D318"/>
  <c r="C319"/>
  <c r="D319"/>
  <c r="C320"/>
  <c r="D320"/>
  <c r="C321"/>
  <c r="D321"/>
  <c r="C322"/>
  <c r="D322"/>
  <c r="C323"/>
  <c r="D323"/>
  <c r="C324"/>
  <c r="D324"/>
  <c r="C325"/>
  <c r="D325"/>
  <c r="C326"/>
  <c r="D326"/>
  <c r="C327"/>
  <c r="D327"/>
  <c r="C328"/>
  <c r="D328"/>
  <c r="C329"/>
  <c r="D329"/>
  <c r="C330"/>
  <c r="D330"/>
  <c r="C331"/>
  <c r="D331"/>
  <c r="C332"/>
  <c r="D332"/>
  <c r="C333"/>
  <c r="D333"/>
  <c r="C334"/>
  <c r="D334"/>
  <c r="C335"/>
  <c r="D335"/>
  <c r="C336"/>
  <c r="D336"/>
  <c r="C337"/>
  <c r="D337"/>
  <c r="C338"/>
  <c r="D338"/>
  <c r="C339"/>
  <c r="D339"/>
  <c r="C340"/>
  <c r="D340"/>
  <c r="C341"/>
  <c r="D341"/>
  <c r="C342"/>
  <c r="D342"/>
  <c r="C343"/>
  <c r="D343"/>
  <c r="C344"/>
  <c r="D344"/>
  <c r="C345"/>
  <c r="D345"/>
  <c r="C346"/>
  <c r="D346"/>
  <c r="C347"/>
  <c r="D347"/>
  <c r="C348"/>
  <c r="D348"/>
  <c r="C349"/>
  <c r="D349"/>
  <c r="C350"/>
  <c r="D350"/>
  <c r="C351"/>
  <c r="D351"/>
  <c r="C352"/>
  <c r="D352"/>
  <c r="C353"/>
  <c r="D353"/>
  <c r="C354"/>
  <c r="D354"/>
  <c r="C355"/>
  <c r="D355"/>
  <c r="C356"/>
  <c r="D356"/>
  <c r="C357"/>
  <c r="D357"/>
  <c r="C358"/>
  <c r="D358"/>
  <c r="C359"/>
  <c r="D359"/>
  <c r="C360"/>
  <c r="D360"/>
  <c r="C361"/>
  <c r="D361"/>
  <c r="C362"/>
  <c r="D362"/>
  <c r="C363"/>
  <c r="D363"/>
  <c r="C364"/>
  <c r="D364"/>
  <c r="C365"/>
  <c r="D365"/>
  <c r="C366"/>
  <c r="D366"/>
  <c r="D6"/>
  <c r="C6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7"/>
  <c r="E19"/>
  <c r="E20"/>
  <c r="E21"/>
  <c r="E22"/>
  <c r="E23"/>
  <c r="E24"/>
  <c r="E25"/>
  <c r="E26"/>
  <c r="E27"/>
  <c r="E28"/>
  <c r="E29"/>
  <c r="E30"/>
  <c r="E18"/>
  <c r="G6" l="1"/>
  <c r="G143"/>
  <c r="G71"/>
  <c r="G359"/>
  <c r="G295"/>
  <c r="G239"/>
  <c r="G175"/>
  <c r="G95"/>
  <c r="G303"/>
  <c r="G191"/>
  <c r="G135"/>
  <c r="G309"/>
  <c r="G213"/>
  <c r="G165"/>
  <c r="G149"/>
  <c r="G117"/>
  <c r="G101"/>
  <c r="G69"/>
  <c r="G127"/>
  <c r="G365"/>
  <c r="G361"/>
  <c r="G357"/>
  <c r="G341"/>
  <c r="G325"/>
  <c r="G275"/>
  <c r="G267"/>
  <c r="G259"/>
  <c r="G231"/>
  <c r="G223"/>
  <c r="G212"/>
  <c r="G204"/>
  <c r="G196"/>
  <c r="G108"/>
  <c r="G93"/>
  <c r="G89"/>
  <c r="G81"/>
  <c r="G77"/>
  <c r="G73"/>
  <c r="G66"/>
  <c r="G46"/>
  <c r="G358"/>
  <c r="G350"/>
  <c r="G342"/>
  <c r="G334"/>
  <c r="G271"/>
  <c r="G263"/>
  <c r="G255"/>
  <c r="G228"/>
  <c r="G200"/>
  <c r="G189"/>
  <c r="G185"/>
  <c r="G177"/>
  <c r="G124"/>
  <c r="G104"/>
  <c r="G97"/>
  <c r="G85"/>
  <c r="G70"/>
  <c r="G346"/>
  <c r="G330"/>
  <c r="G314"/>
  <c r="G276"/>
  <c r="G260"/>
  <c r="G252"/>
  <c r="G244"/>
  <c r="G232"/>
  <c r="G209"/>
  <c r="G193"/>
  <c r="G181"/>
  <c r="G174"/>
  <c r="G166"/>
  <c r="G154"/>
  <c r="G109"/>
  <c r="G105"/>
  <c r="G82"/>
  <c r="G78"/>
  <c r="G74"/>
  <c r="G67"/>
  <c r="G59"/>
  <c r="G55"/>
  <c r="G51"/>
  <c r="G362"/>
  <c r="G339"/>
  <c r="G331"/>
  <c r="Q331" s="1"/>
  <c r="R331" s="1"/>
  <c r="G323"/>
  <c r="G319"/>
  <c r="G315"/>
  <c r="G311"/>
  <c r="G300"/>
  <c r="G264"/>
  <c r="G237"/>
  <c r="G233"/>
  <c r="G197"/>
  <c r="G190"/>
  <c r="G182"/>
  <c r="G163"/>
  <c r="G155"/>
  <c r="G151"/>
  <c r="G140"/>
  <c r="G98"/>
  <c r="G90"/>
  <c r="G63"/>
  <c r="G47"/>
  <c r="G327"/>
  <c r="G308"/>
  <c r="G296"/>
  <c r="G289"/>
  <c r="G285"/>
  <c r="G281"/>
  <c r="G253"/>
  <c r="G249"/>
  <c r="G241"/>
  <c r="G229"/>
  <c r="Q229" s="1"/>
  <c r="R229" s="1"/>
  <c r="G198"/>
  <c r="G186"/>
  <c r="G171"/>
  <c r="G159"/>
  <c r="G148"/>
  <c r="G136"/>
  <c r="G129"/>
  <c r="G83"/>
  <c r="G60"/>
  <c r="G52"/>
  <c r="G44"/>
  <c r="G335"/>
  <c r="G340"/>
  <c r="G324"/>
  <c r="G316"/>
  <c r="G301"/>
  <c r="G297"/>
  <c r="Q297" s="1"/>
  <c r="R297" s="1"/>
  <c r="G293"/>
  <c r="G277"/>
  <c r="G261"/>
  <c r="G245"/>
  <c r="G238"/>
  <c r="G230"/>
  <c r="G222"/>
  <c r="G214"/>
  <c r="G187"/>
  <c r="G183"/>
  <c r="G167"/>
  <c r="G164"/>
  <c r="G156"/>
  <c r="G141"/>
  <c r="G137"/>
  <c r="G133"/>
  <c r="G126"/>
  <c r="G118"/>
  <c r="G79"/>
  <c r="G364"/>
  <c r="G344"/>
  <c r="G328"/>
  <c r="Q328" s="1"/>
  <c r="R328" s="1"/>
  <c r="G312"/>
  <c r="G305"/>
  <c r="G294"/>
  <c r="G286"/>
  <c r="G278"/>
  <c r="G270"/>
  <c r="G266"/>
  <c r="G254"/>
  <c r="G246"/>
  <c r="G218"/>
  <c r="G211"/>
  <c r="G203"/>
  <c r="G172"/>
  <c r="G145"/>
  <c r="G134"/>
  <c r="G122"/>
  <c r="G115"/>
  <c r="G107"/>
  <c r="G92"/>
  <c r="G61"/>
  <c r="G57"/>
  <c r="G45"/>
  <c r="G360"/>
  <c r="G353"/>
  <c r="G349"/>
  <c r="G345"/>
  <c r="G282"/>
  <c r="G250"/>
  <c r="G235"/>
  <c r="G227"/>
  <c r="G219"/>
  <c r="G215"/>
  <c r="G207"/>
  <c r="G199"/>
  <c r="Q199" s="1"/>
  <c r="R199" s="1"/>
  <c r="G168"/>
  <c r="G161"/>
  <c r="G123"/>
  <c r="G119"/>
  <c r="G111"/>
  <c r="G103"/>
  <c r="G100"/>
  <c r="G72"/>
  <c r="G53"/>
  <c r="Q53" s="1"/>
  <c r="R53" s="1"/>
  <c r="G337"/>
  <c r="G326"/>
  <c r="G307"/>
  <c r="G273"/>
  <c r="G262"/>
  <c r="G251"/>
  <c r="G247"/>
  <c r="G236"/>
  <c r="G225"/>
  <c r="G188"/>
  <c r="G173"/>
  <c r="G169"/>
  <c r="G147"/>
  <c r="G125"/>
  <c r="G121"/>
  <c r="G110"/>
  <c r="G106"/>
  <c r="G99"/>
  <c r="G84"/>
  <c r="G62"/>
  <c r="G58"/>
  <c r="G54"/>
  <c r="G43"/>
  <c r="G366"/>
  <c r="G355"/>
  <c r="G351"/>
  <c r="G347"/>
  <c r="G343"/>
  <c r="G332"/>
  <c r="G321"/>
  <c r="G317"/>
  <c r="G313"/>
  <c r="G302"/>
  <c r="G291"/>
  <c r="G287"/>
  <c r="G283"/>
  <c r="G279"/>
  <c r="G268"/>
  <c r="G257"/>
  <c r="G220"/>
  <c r="G205"/>
  <c r="G201"/>
  <c r="G179"/>
  <c r="G157"/>
  <c r="Q157" s="1"/>
  <c r="R157" s="1"/>
  <c r="G153"/>
  <c r="G142"/>
  <c r="G131"/>
  <c r="G116"/>
  <c r="G94"/>
  <c r="G86"/>
  <c r="G75"/>
  <c r="G68"/>
  <c r="G49"/>
  <c r="G363"/>
  <c r="G356"/>
  <c r="G348"/>
  <c r="G333"/>
  <c r="G329"/>
  <c r="G318"/>
  <c r="G310"/>
  <c r="G299"/>
  <c r="G292"/>
  <c r="G284"/>
  <c r="G269"/>
  <c r="G265"/>
  <c r="G243"/>
  <c r="G221"/>
  <c r="G217"/>
  <c r="G206"/>
  <c r="G195"/>
  <c r="G180"/>
  <c r="G158"/>
  <c r="G150"/>
  <c r="G139"/>
  <c r="G132"/>
  <c r="G113"/>
  <c r="G102"/>
  <c r="G91"/>
  <c r="G87"/>
  <c r="G76"/>
  <c r="G65"/>
  <c r="G50"/>
  <c r="G352"/>
  <c r="G338"/>
  <c r="G320"/>
  <c r="G306"/>
  <c r="G288"/>
  <c r="G274"/>
  <c r="G256"/>
  <c r="G242"/>
  <c r="G224"/>
  <c r="Q224" s="1"/>
  <c r="R224" s="1"/>
  <c r="G210"/>
  <c r="G192"/>
  <c r="G178"/>
  <c r="G160"/>
  <c r="G146"/>
  <c r="G128"/>
  <c r="Q128" s="1"/>
  <c r="R128" s="1"/>
  <c r="G114"/>
  <c r="G96"/>
  <c r="G64"/>
  <c r="G354"/>
  <c r="Q354" s="1"/>
  <c r="R354" s="1"/>
  <c r="G336"/>
  <c r="G322"/>
  <c r="G304"/>
  <c r="G290"/>
  <c r="G272"/>
  <c r="G258"/>
  <c r="G240"/>
  <c r="Q240" s="1"/>
  <c r="R240" s="1"/>
  <c r="G226"/>
  <c r="G208"/>
  <c r="Q208" s="1"/>
  <c r="R208" s="1"/>
  <c r="G194"/>
  <c r="G176"/>
  <c r="G162"/>
  <c r="Q162" s="1"/>
  <c r="R162" s="1"/>
  <c r="G144"/>
  <c r="G130"/>
  <c r="G112"/>
  <c r="Q112" s="1"/>
  <c r="R112" s="1"/>
  <c r="G80"/>
  <c r="G48"/>
  <c r="G298"/>
  <c r="Q298" s="1"/>
  <c r="R298" s="1"/>
  <c r="G280"/>
  <c r="G248"/>
  <c r="G234"/>
  <c r="G216"/>
  <c r="G202"/>
  <c r="G184"/>
  <c r="G170"/>
  <c r="G152"/>
  <c r="Q152" s="1"/>
  <c r="R152" s="1"/>
  <c r="G138"/>
  <c r="G120"/>
  <c r="G88"/>
  <c r="G56"/>
  <c r="G38"/>
  <c r="G32"/>
  <c r="G37"/>
  <c r="G34"/>
  <c r="G39"/>
  <c r="G35"/>
  <c r="G40"/>
  <c r="G42"/>
  <c r="G7"/>
  <c r="G31"/>
  <c r="G33"/>
  <c r="G36"/>
  <c r="G41"/>
  <c r="G27"/>
  <c r="G19"/>
  <c r="G11"/>
  <c r="G28"/>
  <c r="G20"/>
  <c r="G12"/>
  <c r="G25"/>
  <c r="G17"/>
  <c r="G9"/>
  <c r="G29"/>
  <c r="G21"/>
  <c r="G13"/>
  <c r="G10"/>
  <c r="G15"/>
  <c r="G26"/>
  <c r="G18"/>
  <c r="G24"/>
  <c r="G16"/>
  <c r="G8"/>
  <c r="G23"/>
  <c r="G30"/>
  <c r="G22"/>
  <c r="G14"/>
  <c r="Q335" l="1"/>
  <c r="R335" s="1"/>
  <c r="Q186"/>
  <c r="R186" s="1"/>
  <c r="Q272"/>
  <c r="R272" s="1"/>
  <c r="Q57"/>
  <c r="R57" s="1"/>
  <c r="Q365"/>
  <c r="R365" s="1"/>
  <c r="H7"/>
  <c r="S7" s="1"/>
  <c r="I7"/>
  <c r="Q286"/>
  <c r="R286" s="1"/>
  <c r="Q294"/>
  <c r="R294" s="1"/>
  <c r="Q187"/>
  <c r="R187" s="1"/>
  <c r="Q176"/>
  <c r="R176" s="1"/>
  <c r="Q197"/>
  <c r="R197" s="1"/>
  <c r="Q86"/>
  <c r="R86" s="1"/>
  <c r="Q326"/>
  <c r="R326" s="1"/>
  <c r="Q16"/>
  <c r="R16" s="1"/>
  <c r="Q26"/>
  <c r="R26" s="1"/>
  <c r="Q301"/>
  <c r="R301" s="1"/>
  <c r="Q230"/>
  <c r="R230" s="1"/>
  <c r="Q166"/>
  <c r="R166" s="1"/>
  <c r="Q242"/>
  <c r="R242" s="1"/>
  <c r="Q329"/>
  <c r="R329" s="1"/>
  <c r="Q309"/>
  <c r="R309" s="1"/>
  <c r="Q96"/>
  <c r="R96" s="1"/>
  <c r="Q50"/>
  <c r="R50" s="1"/>
  <c r="Q123"/>
  <c r="R123" s="1"/>
  <c r="Q231"/>
  <c r="R231" s="1"/>
  <c r="Q56"/>
  <c r="R56" s="1"/>
  <c r="Q14"/>
  <c r="R14" s="1"/>
  <c r="Q25"/>
  <c r="R25" s="1"/>
  <c r="Q36"/>
  <c r="R36" s="1"/>
  <c r="Q34"/>
  <c r="R34" s="1"/>
  <c r="Q194"/>
  <c r="R194" s="1"/>
  <c r="Q322"/>
  <c r="R322" s="1"/>
  <c r="Q284"/>
  <c r="R284" s="1"/>
  <c r="Q356"/>
  <c r="R356" s="1"/>
  <c r="Q257"/>
  <c r="R257" s="1"/>
  <c r="Q317"/>
  <c r="R317" s="1"/>
  <c r="Q121"/>
  <c r="R121" s="1"/>
  <c r="Q247"/>
  <c r="R247" s="1"/>
  <c r="Q72"/>
  <c r="R72" s="1"/>
  <c r="Q345"/>
  <c r="R345" s="1"/>
  <c r="Q107"/>
  <c r="R107" s="1"/>
  <c r="Q218"/>
  <c r="R218" s="1"/>
  <c r="Q305"/>
  <c r="R305" s="1"/>
  <c r="Q60"/>
  <c r="R60" s="1"/>
  <c r="Q151"/>
  <c r="R151" s="1"/>
  <c r="Q264"/>
  <c r="R264" s="1"/>
  <c r="Q105"/>
  <c r="R105" s="1"/>
  <c r="Q70"/>
  <c r="R70" s="1"/>
  <c r="Q358"/>
  <c r="R358" s="1"/>
  <c r="Q275"/>
  <c r="R275" s="1"/>
  <c r="Q101"/>
  <c r="R101" s="1"/>
  <c r="Q303"/>
  <c r="R303" s="1"/>
  <c r="Q288"/>
  <c r="R288" s="1"/>
  <c r="Q180"/>
  <c r="R180" s="1"/>
  <c r="Q214"/>
  <c r="R214" s="1"/>
  <c r="Q138"/>
  <c r="R138" s="1"/>
  <c r="Q269"/>
  <c r="R269" s="1"/>
  <c r="Q116"/>
  <c r="R116" s="1"/>
  <c r="Q313"/>
  <c r="R313" s="1"/>
  <c r="Q110"/>
  <c r="R110" s="1"/>
  <c r="Q126"/>
  <c r="R126" s="1"/>
  <c r="Q52"/>
  <c r="R52" s="1"/>
  <c r="Q13"/>
  <c r="R13" s="1"/>
  <c r="Q18"/>
  <c r="R18" s="1"/>
  <c r="Q29"/>
  <c r="R29" s="1"/>
  <c r="Q114"/>
  <c r="R114" s="1"/>
  <c r="Q167"/>
  <c r="R167" s="1"/>
  <c r="Q261"/>
  <c r="R261" s="1"/>
  <c r="Q74"/>
  <c r="R74" s="1"/>
  <c r="Q81"/>
  <c r="R81" s="1"/>
  <c r="Q8"/>
  <c r="R8" s="1"/>
  <c r="Q11"/>
  <c r="R11" s="1"/>
  <c r="Q216"/>
  <c r="R216" s="1"/>
  <c r="Q130"/>
  <c r="R130" s="1"/>
  <c r="Q84"/>
  <c r="R84" s="1"/>
  <c r="Q164"/>
  <c r="R164" s="1"/>
  <c r="Q245"/>
  <c r="R245" s="1"/>
  <c r="Q253"/>
  <c r="R253" s="1"/>
  <c r="Q63"/>
  <c r="R63" s="1"/>
  <c r="Q67"/>
  <c r="R67" s="1"/>
  <c r="Q361"/>
  <c r="R361" s="1"/>
  <c r="Q213"/>
  <c r="R213" s="1"/>
  <c r="Q316"/>
  <c r="R316" s="1"/>
  <c r="Q48"/>
  <c r="R48" s="1"/>
  <c r="Q10"/>
  <c r="R10" s="1"/>
  <c r="Q160"/>
  <c r="R160" s="1"/>
  <c r="Q87"/>
  <c r="R87" s="1"/>
  <c r="Q131"/>
  <c r="R131" s="1"/>
  <c r="Q43"/>
  <c r="R43" s="1"/>
  <c r="Q133"/>
  <c r="R133" s="1"/>
  <c r="Q198"/>
  <c r="R198" s="1"/>
  <c r="Q296"/>
  <c r="R296" s="1"/>
  <c r="Q362"/>
  <c r="R362" s="1"/>
  <c r="Q232"/>
  <c r="R232" s="1"/>
  <c r="Q39"/>
  <c r="R39" s="1"/>
  <c r="Q280"/>
  <c r="R280" s="1"/>
  <c r="Q146"/>
  <c r="R146" s="1"/>
  <c r="Q274"/>
  <c r="R274" s="1"/>
  <c r="Q158"/>
  <c r="R158" s="1"/>
  <c r="Q220"/>
  <c r="R220" s="1"/>
  <c r="Q92"/>
  <c r="R92" s="1"/>
  <c r="Q211"/>
  <c r="R211" s="1"/>
  <c r="Q293"/>
  <c r="R293" s="1"/>
  <c r="Q339"/>
  <c r="R339" s="1"/>
  <c r="Q209"/>
  <c r="R209" s="1"/>
  <c r="Q350"/>
  <c r="R350" s="1"/>
  <c r="Q267"/>
  <c r="R267" s="1"/>
  <c r="Q69"/>
  <c r="R69" s="1"/>
  <c r="Q143"/>
  <c r="R143" s="1"/>
  <c r="Q256"/>
  <c r="R256" s="1"/>
  <c r="Q150"/>
  <c r="R150" s="1"/>
  <c r="Q205"/>
  <c r="R205" s="1"/>
  <c r="Q302"/>
  <c r="R302" s="1"/>
  <c r="Q118"/>
  <c r="R118" s="1"/>
  <c r="Q170"/>
  <c r="R170" s="1"/>
  <c r="Q142"/>
  <c r="R142" s="1"/>
  <c r="Q19"/>
  <c r="R19" s="1"/>
  <c r="Q234"/>
  <c r="R234" s="1"/>
  <c r="Q99"/>
  <c r="R99" s="1"/>
  <c r="Q278"/>
  <c r="R278" s="1"/>
  <c r="Q314"/>
  <c r="R314" s="1"/>
  <c r="Q177"/>
  <c r="R177" s="1"/>
  <c r="Q334"/>
  <c r="R334" s="1"/>
  <c r="Q42"/>
  <c r="R42" s="1"/>
  <c r="Q179"/>
  <c r="R179" s="1"/>
  <c r="Q347"/>
  <c r="R347" s="1"/>
  <c r="Q119"/>
  <c r="R119" s="1"/>
  <c r="Q45"/>
  <c r="R45" s="1"/>
  <c r="Q270"/>
  <c r="R270" s="1"/>
  <c r="Q364"/>
  <c r="R364" s="1"/>
  <c r="Q340"/>
  <c r="R340" s="1"/>
  <c r="Q148"/>
  <c r="R148" s="1"/>
  <c r="Q190"/>
  <c r="R190" s="1"/>
  <c r="Q223"/>
  <c r="R223" s="1"/>
  <c r="Q295"/>
  <c r="R295" s="1"/>
  <c r="Q351"/>
  <c r="R351" s="1"/>
  <c r="Q172"/>
  <c r="R172" s="1"/>
  <c r="Q90"/>
  <c r="R90" s="1"/>
  <c r="Q21"/>
  <c r="R21" s="1"/>
  <c r="Q221"/>
  <c r="R221" s="1"/>
  <c r="Q287"/>
  <c r="R287" s="1"/>
  <c r="Q307"/>
  <c r="R307" s="1"/>
  <c r="Q227"/>
  <c r="R227" s="1"/>
  <c r="Q23"/>
  <c r="R23" s="1"/>
  <c r="Q28"/>
  <c r="R28" s="1"/>
  <c r="Q38"/>
  <c r="R38" s="1"/>
  <c r="Q338"/>
  <c r="R338" s="1"/>
  <c r="Q343"/>
  <c r="R343" s="1"/>
  <c r="Q62"/>
  <c r="R62" s="1"/>
  <c r="Q156"/>
  <c r="R156" s="1"/>
  <c r="Q136"/>
  <c r="R136" s="1"/>
  <c r="Q47"/>
  <c r="R47" s="1"/>
  <c r="Q260"/>
  <c r="R260" s="1"/>
  <c r="Q144"/>
  <c r="R144" s="1"/>
  <c r="Q201"/>
  <c r="R201" s="1"/>
  <c r="Q188"/>
  <c r="R188" s="1"/>
  <c r="Q159"/>
  <c r="R159" s="1"/>
  <c r="Q184"/>
  <c r="R184" s="1"/>
  <c r="Q226"/>
  <c r="R226" s="1"/>
  <c r="Q206"/>
  <c r="R206" s="1"/>
  <c r="Q49"/>
  <c r="R49" s="1"/>
  <c r="Q332"/>
  <c r="R332" s="1"/>
  <c r="Q40"/>
  <c r="R40" s="1"/>
  <c r="Q139"/>
  <c r="R139" s="1"/>
  <c r="Q291"/>
  <c r="R291" s="1"/>
  <c r="Q79"/>
  <c r="R79" s="1"/>
  <c r="Q281"/>
  <c r="R281" s="1"/>
  <c r="Q251"/>
  <c r="R251" s="1"/>
  <c r="Q200"/>
  <c r="R200" s="1"/>
  <c r="Q108"/>
  <c r="R108" s="1"/>
  <c r="Q17"/>
  <c r="R17" s="1"/>
  <c r="Q41"/>
  <c r="R41" s="1"/>
  <c r="Q304"/>
  <c r="R304" s="1"/>
  <c r="Q76"/>
  <c r="R76" s="1"/>
  <c r="Q348"/>
  <c r="R348" s="1"/>
  <c r="Q366"/>
  <c r="R366" s="1"/>
  <c r="Q236"/>
  <c r="R236" s="1"/>
  <c r="Q168"/>
  <c r="R168" s="1"/>
  <c r="Q282"/>
  <c r="R282" s="1"/>
  <c r="Q289"/>
  <c r="R289" s="1"/>
  <c r="Q140"/>
  <c r="R140" s="1"/>
  <c r="Q237"/>
  <c r="R237" s="1"/>
  <c r="Q82"/>
  <c r="R82" s="1"/>
  <c r="Q346"/>
  <c r="R346" s="1"/>
  <c r="Q189"/>
  <c r="R189" s="1"/>
  <c r="Q93"/>
  <c r="R93" s="1"/>
  <c r="Q191"/>
  <c r="R191" s="1"/>
  <c r="Q24"/>
  <c r="R24" s="1"/>
  <c r="Q9"/>
  <c r="R9" s="1"/>
  <c r="Q27"/>
  <c r="R27" s="1"/>
  <c r="Q35"/>
  <c r="R35" s="1"/>
  <c r="Q120"/>
  <c r="R120" s="1"/>
  <c r="Q248"/>
  <c r="R248" s="1"/>
  <c r="Q290"/>
  <c r="R290" s="1"/>
  <c r="Q65"/>
  <c r="R65" s="1"/>
  <c r="Q265"/>
  <c r="R265" s="1"/>
  <c r="Q333"/>
  <c r="R333" s="1"/>
  <c r="Q94"/>
  <c r="R94" s="1"/>
  <c r="Q355"/>
  <c r="R355" s="1"/>
  <c r="Q106"/>
  <c r="R106" s="1"/>
  <c r="Q225"/>
  <c r="R225" s="1"/>
  <c r="Q337"/>
  <c r="R337" s="1"/>
  <c r="Q161"/>
  <c r="R161" s="1"/>
  <c r="Q250"/>
  <c r="R250" s="1"/>
  <c r="Q61"/>
  <c r="R61" s="1"/>
  <c r="Q203"/>
  <c r="R203" s="1"/>
  <c r="Q183"/>
  <c r="R183" s="1"/>
  <c r="Q277"/>
  <c r="R277" s="1"/>
  <c r="Q44"/>
  <c r="R44" s="1"/>
  <c r="Q171"/>
  <c r="R171" s="1"/>
  <c r="Q285"/>
  <c r="R285" s="1"/>
  <c r="Q98"/>
  <c r="R98" s="1"/>
  <c r="Q233"/>
  <c r="R233" s="1"/>
  <c r="Q78"/>
  <c r="R78" s="1"/>
  <c r="Q193"/>
  <c r="R193" s="1"/>
  <c r="Q330"/>
  <c r="R330" s="1"/>
  <c r="Q185"/>
  <c r="R185" s="1"/>
  <c r="Q342"/>
  <c r="R342" s="1"/>
  <c r="Q89"/>
  <c r="R89" s="1"/>
  <c r="Q259"/>
  <c r="R259" s="1"/>
  <c r="Q127"/>
  <c r="R127" s="1"/>
  <c r="Q135"/>
  <c r="R135" s="1"/>
  <c r="Q71"/>
  <c r="R71" s="1"/>
  <c r="Q7"/>
  <c r="R7" s="1"/>
  <c r="Q323"/>
  <c r="R323" s="1"/>
  <c r="Q181"/>
  <c r="R181" s="1"/>
  <c r="Q258"/>
  <c r="R258" s="1"/>
  <c r="Q352"/>
  <c r="R352" s="1"/>
  <c r="Q318"/>
  <c r="R318" s="1"/>
  <c r="Q145"/>
  <c r="R145" s="1"/>
  <c r="Q174"/>
  <c r="R174" s="1"/>
  <c r="Q271"/>
  <c r="R271" s="1"/>
  <c r="Q202"/>
  <c r="R202" s="1"/>
  <c r="Q64"/>
  <c r="R64" s="1"/>
  <c r="Q210"/>
  <c r="R210" s="1"/>
  <c r="Q113"/>
  <c r="R113" s="1"/>
  <c r="Q217"/>
  <c r="R217" s="1"/>
  <c r="Q310"/>
  <c r="R310" s="1"/>
  <c r="Q68"/>
  <c r="R68" s="1"/>
  <c r="Q283"/>
  <c r="R283" s="1"/>
  <c r="Q169"/>
  <c r="R169" s="1"/>
  <c r="Q273"/>
  <c r="R273" s="1"/>
  <c r="Q111"/>
  <c r="R111" s="1"/>
  <c r="Q219"/>
  <c r="R219" s="1"/>
  <c r="Q360"/>
  <c r="R360" s="1"/>
  <c r="Q134"/>
  <c r="R134" s="1"/>
  <c r="Q266"/>
  <c r="R266" s="1"/>
  <c r="Q344"/>
  <c r="R344" s="1"/>
  <c r="Q238"/>
  <c r="R238" s="1"/>
  <c r="Q324"/>
  <c r="R324" s="1"/>
  <c r="Q249"/>
  <c r="R249" s="1"/>
  <c r="Q182"/>
  <c r="R182" s="1"/>
  <c r="Q315"/>
  <c r="R315" s="1"/>
  <c r="Q59"/>
  <c r="R59" s="1"/>
  <c r="Q104"/>
  <c r="R104" s="1"/>
  <c r="Q263"/>
  <c r="R263" s="1"/>
  <c r="Q73"/>
  <c r="R73" s="1"/>
  <c r="Q212"/>
  <c r="R212" s="1"/>
  <c r="Q357"/>
  <c r="R357" s="1"/>
  <c r="Q165"/>
  <c r="R165" s="1"/>
  <c r="Q239"/>
  <c r="R239" s="1"/>
  <c r="Q88"/>
  <c r="R88" s="1"/>
  <c r="Q243"/>
  <c r="R243" s="1"/>
  <c r="Q359"/>
  <c r="R359" s="1"/>
  <c r="Q132"/>
  <c r="R132" s="1"/>
  <c r="Q75"/>
  <c r="R75" s="1"/>
  <c r="Q124"/>
  <c r="R124" s="1"/>
  <c r="Q20"/>
  <c r="R20" s="1"/>
  <c r="Q32"/>
  <c r="R32" s="1"/>
  <c r="Q80"/>
  <c r="R80" s="1"/>
  <c r="Q192"/>
  <c r="R192" s="1"/>
  <c r="Q320"/>
  <c r="R320" s="1"/>
  <c r="Q102"/>
  <c r="R102" s="1"/>
  <c r="Q299"/>
  <c r="R299" s="1"/>
  <c r="Q153"/>
  <c r="R153" s="1"/>
  <c r="Q279"/>
  <c r="R279" s="1"/>
  <c r="Q58"/>
  <c r="R58" s="1"/>
  <c r="Q147"/>
  <c r="R147" s="1"/>
  <c r="Q262"/>
  <c r="R262" s="1"/>
  <c r="Q103"/>
  <c r="R103" s="1"/>
  <c r="Q215"/>
  <c r="R215" s="1"/>
  <c r="Q353"/>
  <c r="R353" s="1"/>
  <c r="Q122"/>
  <c r="R122" s="1"/>
  <c r="Q254"/>
  <c r="R254" s="1"/>
  <c r="Q141"/>
  <c r="R141" s="1"/>
  <c r="Q129"/>
  <c r="R129" s="1"/>
  <c r="Q241"/>
  <c r="R241" s="1"/>
  <c r="Q327"/>
  <c r="R327" s="1"/>
  <c r="Q163"/>
  <c r="R163" s="1"/>
  <c r="Q311"/>
  <c r="R311" s="1"/>
  <c r="Q55"/>
  <c r="R55" s="1"/>
  <c r="Q154"/>
  <c r="R154" s="1"/>
  <c r="Q252"/>
  <c r="R252" s="1"/>
  <c r="Q97"/>
  <c r="R97" s="1"/>
  <c r="Q255"/>
  <c r="R255" s="1"/>
  <c r="Q66"/>
  <c r="R66" s="1"/>
  <c r="Q204"/>
  <c r="R204" s="1"/>
  <c r="Q341"/>
  <c r="R341" s="1"/>
  <c r="Q149"/>
  <c r="R149" s="1"/>
  <c r="Q175"/>
  <c r="R175" s="1"/>
  <c r="Q235"/>
  <c r="R235" s="1"/>
  <c r="Q173"/>
  <c r="R173" s="1"/>
  <c r="Q319"/>
  <c r="R319" s="1"/>
  <c r="Q276"/>
  <c r="R276" s="1"/>
  <c r="Q77"/>
  <c r="R77" s="1"/>
  <c r="Q30"/>
  <c r="R30" s="1"/>
  <c r="Q31"/>
  <c r="R31" s="1"/>
  <c r="Q22"/>
  <c r="R22" s="1"/>
  <c r="Q15"/>
  <c r="R15" s="1"/>
  <c r="Q12"/>
  <c r="R12" s="1"/>
  <c r="Q33"/>
  <c r="R33" s="1"/>
  <c r="Q37"/>
  <c r="R37" s="1"/>
  <c r="Q336"/>
  <c r="R336" s="1"/>
  <c r="Q178"/>
  <c r="R178" s="1"/>
  <c r="Q306"/>
  <c r="R306" s="1"/>
  <c r="Q91"/>
  <c r="R91" s="1"/>
  <c r="Q195"/>
  <c r="R195" s="1"/>
  <c r="Q292"/>
  <c r="R292" s="1"/>
  <c r="Q363"/>
  <c r="R363" s="1"/>
  <c r="Q268"/>
  <c r="R268" s="1"/>
  <c r="Q321"/>
  <c r="R321" s="1"/>
  <c r="Q54"/>
  <c r="R54" s="1"/>
  <c r="Q125"/>
  <c r="R125" s="1"/>
  <c r="Q100"/>
  <c r="R100" s="1"/>
  <c r="Q207"/>
  <c r="R207" s="1"/>
  <c r="Q349"/>
  <c r="R349" s="1"/>
  <c r="Q115"/>
  <c r="R115" s="1"/>
  <c r="Q246"/>
  <c r="R246" s="1"/>
  <c r="Q312"/>
  <c r="R312" s="1"/>
  <c r="Q137"/>
  <c r="R137" s="1"/>
  <c r="Q222"/>
  <c r="R222" s="1"/>
  <c r="Q83"/>
  <c r="R83" s="1"/>
  <c r="Q308"/>
  <c r="R308" s="1"/>
  <c r="Q155"/>
  <c r="R155" s="1"/>
  <c r="Q300"/>
  <c r="R300" s="1"/>
  <c r="Q51"/>
  <c r="R51" s="1"/>
  <c r="Q109"/>
  <c r="R109" s="1"/>
  <c r="Q244"/>
  <c r="R244" s="1"/>
  <c r="Q85"/>
  <c r="R85" s="1"/>
  <c r="Q228"/>
  <c r="R228" s="1"/>
  <c r="Q46"/>
  <c r="R46" s="1"/>
  <c r="Q196"/>
  <c r="R196" s="1"/>
  <c r="Q325"/>
  <c r="R325" s="1"/>
  <c r="Q117"/>
  <c r="R117" s="1"/>
  <c r="Q95"/>
  <c r="R95" s="1"/>
  <c r="J7" l="1"/>
  <c r="I8"/>
  <c r="T7"/>
  <c r="H8"/>
  <c r="S8" s="1"/>
  <c r="M7" l="1"/>
  <c r="M8" s="1"/>
  <c r="J8"/>
  <c r="I9"/>
  <c r="T8"/>
  <c r="H9"/>
  <c r="S9" s="1"/>
  <c r="N7" l="1"/>
  <c r="U7" s="1"/>
  <c r="N8"/>
  <c r="M9"/>
  <c r="J9"/>
  <c r="I10"/>
  <c r="J10" s="1"/>
  <c r="T9"/>
  <c r="H10"/>
  <c r="S10" s="1"/>
  <c r="U8" l="1"/>
  <c r="O8"/>
  <c r="O7"/>
  <c r="V7" s="1"/>
  <c r="M10"/>
  <c r="N9"/>
  <c r="U9" s="1"/>
  <c r="I11"/>
  <c r="T10"/>
  <c r="H11"/>
  <c r="S11" s="1"/>
  <c r="V8" l="1"/>
  <c r="O9"/>
  <c r="V9" s="1"/>
  <c r="N10"/>
  <c r="U10" s="1"/>
  <c r="J11"/>
  <c r="M11" s="1"/>
  <c r="I12"/>
  <c r="T11"/>
  <c r="H12"/>
  <c r="S12" s="1"/>
  <c r="O10" l="1"/>
  <c r="V10" s="1"/>
  <c r="M12"/>
  <c r="N11"/>
  <c r="U11" s="1"/>
  <c r="J12"/>
  <c r="I13"/>
  <c r="T12"/>
  <c r="H13"/>
  <c r="S13" s="1"/>
  <c r="O11" l="1"/>
  <c r="V11" s="1"/>
  <c r="N12"/>
  <c r="U12" s="1"/>
  <c r="J13"/>
  <c r="I14"/>
  <c r="T13"/>
  <c r="H14"/>
  <c r="S14" s="1"/>
  <c r="O12" l="1"/>
  <c r="V12" s="1"/>
  <c r="M13"/>
  <c r="N13" s="1"/>
  <c r="U13" s="1"/>
  <c r="J14"/>
  <c r="I15"/>
  <c r="T14"/>
  <c r="H15"/>
  <c r="S15" s="1"/>
  <c r="M14" l="1"/>
  <c r="N14" s="1"/>
  <c r="U14" s="1"/>
  <c r="O13"/>
  <c r="V13" s="1"/>
  <c r="J15"/>
  <c r="I16"/>
  <c r="T15"/>
  <c r="H16"/>
  <c r="S16" s="1"/>
  <c r="O14" l="1"/>
  <c r="V14" s="1"/>
  <c r="M15"/>
  <c r="N15" s="1"/>
  <c r="U15" s="1"/>
  <c r="J16"/>
  <c r="I17"/>
  <c r="T16"/>
  <c r="H17"/>
  <c r="S17" s="1"/>
  <c r="M16" l="1"/>
  <c r="N16" s="1"/>
  <c r="U16" s="1"/>
  <c r="O15"/>
  <c r="V15" s="1"/>
  <c r="J17"/>
  <c r="I18"/>
  <c r="T17"/>
  <c r="H18"/>
  <c r="S18" s="1"/>
  <c r="O16" l="1"/>
  <c r="V16" s="1"/>
  <c r="M17"/>
  <c r="N17" s="1"/>
  <c r="U17" s="1"/>
  <c r="J18"/>
  <c r="I19"/>
  <c r="T18"/>
  <c r="H19"/>
  <c r="S19" s="1"/>
  <c r="M18" l="1"/>
  <c r="N18" s="1"/>
  <c r="U18" s="1"/>
  <c r="O17"/>
  <c r="V17" s="1"/>
  <c r="J19"/>
  <c r="I20"/>
  <c r="T19"/>
  <c r="H20"/>
  <c r="S20" s="1"/>
  <c r="O18" l="1"/>
  <c r="V18" s="1"/>
  <c r="M19"/>
  <c r="N19" s="1"/>
  <c r="U19" s="1"/>
  <c r="J20"/>
  <c r="I21"/>
  <c r="T20"/>
  <c r="H21"/>
  <c r="S21" s="1"/>
  <c r="M20" l="1"/>
  <c r="N20" s="1"/>
  <c r="U20" s="1"/>
  <c r="O19"/>
  <c r="V19" s="1"/>
  <c r="J21"/>
  <c r="I22"/>
  <c r="T21"/>
  <c r="H22"/>
  <c r="S22" s="1"/>
  <c r="O20" l="1"/>
  <c r="V20" s="1"/>
  <c r="M21"/>
  <c r="N21" s="1"/>
  <c r="J22"/>
  <c r="I23"/>
  <c r="T22"/>
  <c r="H23"/>
  <c r="S23" s="1"/>
  <c r="O21" l="1"/>
  <c r="V21" s="1"/>
  <c r="U21"/>
  <c r="M22"/>
  <c r="N22" s="1"/>
  <c r="J23"/>
  <c r="I24"/>
  <c r="T23"/>
  <c r="H24"/>
  <c r="S24" s="1"/>
  <c r="U22" l="1"/>
  <c r="O22"/>
  <c r="V22" s="1"/>
  <c r="M23"/>
  <c r="M24" s="1"/>
  <c r="J24"/>
  <c r="I25"/>
  <c r="J25" s="1"/>
  <c r="T24"/>
  <c r="H25"/>
  <c r="S25" s="1"/>
  <c r="N23" l="1"/>
  <c r="M25"/>
  <c r="N24"/>
  <c r="I26"/>
  <c r="J26" s="1"/>
  <c r="T25"/>
  <c r="H26"/>
  <c r="S26" s="1"/>
  <c r="O23" l="1"/>
  <c r="V23" s="1"/>
  <c r="U23"/>
  <c r="O24"/>
  <c r="U24"/>
  <c r="M26"/>
  <c r="N25"/>
  <c r="I27"/>
  <c r="J27" s="1"/>
  <c r="T26"/>
  <c r="H27"/>
  <c r="S27" s="1"/>
  <c r="O25" l="1"/>
  <c r="V25" s="1"/>
  <c r="U25"/>
  <c r="V24"/>
  <c r="M27"/>
  <c r="N26"/>
  <c r="I28"/>
  <c r="J28" s="1"/>
  <c r="T27"/>
  <c r="H28"/>
  <c r="S28" s="1"/>
  <c r="O26" l="1"/>
  <c r="V26" s="1"/>
  <c r="U26"/>
  <c r="M28"/>
  <c r="N27"/>
  <c r="I29"/>
  <c r="J29" s="1"/>
  <c r="T28"/>
  <c r="H29"/>
  <c r="S29" s="1"/>
  <c r="O27" l="1"/>
  <c r="V27" s="1"/>
  <c r="U27"/>
  <c r="M29"/>
  <c r="N28"/>
  <c r="I30"/>
  <c r="J30" s="1"/>
  <c r="T29"/>
  <c r="H30"/>
  <c r="S30" s="1"/>
  <c r="O28" l="1"/>
  <c r="V28" s="1"/>
  <c r="U28"/>
  <c r="M30"/>
  <c r="N29"/>
  <c r="I31"/>
  <c r="J31" s="1"/>
  <c r="T30"/>
  <c r="H31"/>
  <c r="S31" s="1"/>
  <c r="O29" l="1"/>
  <c r="V29" s="1"/>
  <c r="U29"/>
  <c r="M31"/>
  <c r="N30"/>
  <c r="I32"/>
  <c r="J32" s="1"/>
  <c r="T31"/>
  <c r="H32"/>
  <c r="S32" s="1"/>
  <c r="O30" l="1"/>
  <c r="V30" s="1"/>
  <c r="U30"/>
  <c r="M32"/>
  <c r="N31"/>
  <c r="I33"/>
  <c r="J33" s="1"/>
  <c r="T32"/>
  <c r="H33"/>
  <c r="S33" s="1"/>
  <c r="O31" l="1"/>
  <c r="V31" s="1"/>
  <c r="U31"/>
  <c r="M33"/>
  <c r="N32"/>
  <c r="I34"/>
  <c r="J34" s="1"/>
  <c r="T33"/>
  <c r="H34"/>
  <c r="S34" s="1"/>
  <c r="O32" l="1"/>
  <c r="V32" s="1"/>
  <c r="U32"/>
  <c r="M34"/>
  <c r="N33"/>
  <c r="I35"/>
  <c r="J35" s="1"/>
  <c r="T34"/>
  <c r="H35"/>
  <c r="S35" s="1"/>
  <c r="O33" l="1"/>
  <c r="V33" s="1"/>
  <c r="U33"/>
  <c r="M35"/>
  <c r="N34"/>
  <c r="I36"/>
  <c r="J36" s="1"/>
  <c r="T35"/>
  <c r="H36"/>
  <c r="S36" s="1"/>
  <c r="O34" l="1"/>
  <c r="V34" s="1"/>
  <c r="U34"/>
  <c r="M36"/>
  <c r="N35"/>
  <c r="I37"/>
  <c r="J37" s="1"/>
  <c r="T36"/>
  <c r="H37"/>
  <c r="S37" s="1"/>
  <c r="O35" l="1"/>
  <c r="V35" s="1"/>
  <c r="U35"/>
  <c r="M37"/>
  <c r="N36"/>
  <c r="I38"/>
  <c r="J38" s="1"/>
  <c r="T37"/>
  <c r="H38"/>
  <c r="S38" s="1"/>
  <c r="O36" l="1"/>
  <c r="V36" s="1"/>
  <c r="U36"/>
  <c r="M38"/>
  <c r="N37"/>
  <c r="I39"/>
  <c r="J39" s="1"/>
  <c r="T38"/>
  <c r="H39"/>
  <c r="S39" s="1"/>
  <c r="O37" l="1"/>
  <c r="V37" s="1"/>
  <c r="U37"/>
  <c r="M39"/>
  <c r="N38"/>
  <c r="I40"/>
  <c r="J40" s="1"/>
  <c r="T39"/>
  <c r="H40"/>
  <c r="S40" s="1"/>
  <c r="O38" l="1"/>
  <c r="V38" s="1"/>
  <c r="U38"/>
  <c r="M40"/>
  <c r="N39"/>
  <c r="I41"/>
  <c r="J41" s="1"/>
  <c r="T40"/>
  <c r="H41"/>
  <c r="S41" s="1"/>
  <c r="O39" l="1"/>
  <c r="V39" s="1"/>
  <c r="U39"/>
  <c r="M41"/>
  <c r="N40"/>
  <c r="I42"/>
  <c r="J42" s="1"/>
  <c r="T41"/>
  <c r="H42"/>
  <c r="S42" s="1"/>
  <c r="O40" l="1"/>
  <c r="V40" s="1"/>
  <c r="U40"/>
  <c r="M42"/>
  <c r="N41"/>
  <c r="I43"/>
  <c r="J43" s="1"/>
  <c r="T42"/>
  <c r="H43"/>
  <c r="S43" s="1"/>
  <c r="O41" l="1"/>
  <c r="V41" s="1"/>
  <c r="U41"/>
  <c r="M43"/>
  <c r="N42"/>
  <c r="I44"/>
  <c r="J44" s="1"/>
  <c r="T43"/>
  <c r="H44"/>
  <c r="S44" s="1"/>
  <c r="O42" l="1"/>
  <c r="V42" s="1"/>
  <c r="U42"/>
  <c r="M44"/>
  <c r="N43"/>
  <c r="I45"/>
  <c r="J45" s="1"/>
  <c r="T44"/>
  <c r="H45"/>
  <c r="S45" s="1"/>
  <c r="O43" l="1"/>
  <c r="V43" s="1"/>
  <c r="U43"/>
  <c r="M45"/>
  <c r="N44"/>
  <c r="I46"/>
  <c r="J46" s="1"/>
  <c r="T45"/>
  <c r="H46"/>
  <c r="S46" s="1"/>
  <c r="O44" l="1"/>
  <c r="V44" s="1"/>
  <c r="U44"/>
  <c r="M46"/>
  <c r="N45"/>
  <c r="I47"/>
  <c r="J47" s="1"/>
  <c r="T46"/>
  <c r="H47"/>
  <c r="S47" s="1"/>
  <c r="O45" l="1"/>
  <c r="V45" s="1"/>
  <c r="U45"/>
  <c r="M47"/>
  <c r="N46"/>
  <c r="I48"/>
  <c r="J48" s="1"/>
  <c r="T47"/>
  <c r="H48"/>
  <c r="S48" s="1"/>
  <c r="O46" l="1"/>
  <c r="V46" s="1"/>
  <c r="U46"/>
  <c r="M48"/>
  <c r="N47"/>
  <c r="I49"/>
  <c r="J49" s="1"/>
  <c r="T48"/>
  <c r="H49"/>
  <c r="S49" s="1"/>
  <c r="O47" l="1"/>
  <c r="V47" s="1"/>
  <c r="U47"/>
  <c r="M49"/>
  <c r="N48"/>
  <c r="I50"/>
  <c r="J50" s="1"/>
  <c r="T49"/>
  <c r="H50"/>
  <c r="S50" s="1"/>
  <c r="O48" l="1"/>
  <c r="V48" s="1"/>
  <c r="U48"/>
  <c r="M50"/>
  <c r="N49"/>
  <c r="I51"/>
  <c r="J51" s="1"/>
  <c r="T50"/>
  <c r="H51"/>
  <c r="S51" s="1"/>
  <c r="O49" l="1"/>
  <c r="V49" s="1"/>
  <c r="U49"/>
  <c r="M51"/>
  <c r="N50"/>
  <c r="I52"/>
  <c r="J52" s="1"/>
  <c r="T51"/>
  <c r="H52"/>
  <c r="S52" s="1"/>
  <c r="O50" l="1"/>
  <c r="V50" s="1"/>
  <c r="U50"/>
  <c r="M52"/>
  <c r="N51"/>
  <c r="I53"/>
  <c r="J53" s="1"/>
  <c r="T52"/>
  <c r="H53"/>
  <c r="S53" s="1"/>
  <c r="O51" l="1"/>
  <c r="V51" s="1"/>
  <c r="U51"/>
  <c r="M53"/>
  <c r="N52"/>
  <c r="I54"/>
  <c r="J54" s="1"/>
  <c r="T53"/>
  <c r="H54"/>
  <c r="S54" s="1"/>
  <c r="O52" l="1"/>
  <c r="V52" s="1"/>
  <c r="U52"/>
  <c r="M54"/>
  <c r="N53"/>
  <c r="I55"/>
  <c r="J55" s="1"/>
  <c r="T54"/>
  <c r="H55"/>
  <c r="S55" s="1"/>
  <c r="O53" l="1"/>
  <c r="V53" s="1"/>
  <c r="U53"/>
  <c r="M55"/>
  <c r="N54"/>
  <c r="I56"/>
  <c r="J56" s="1"/>
  <c r="T55"/>
  <c r="H56"/>
  <c r="S56" s="1"/>
  <c r="O54" l="1"/>
  <c r="V54" s="1"/>
  <c r="U54"/>
  <c r="M56"/>
  <c r="N55"/>
  <c r="I57"/>
  <c r="J57" s="1"/>
  <c r="T56"/>
  <c r="H57"/>
  <c r="S57" s="1"/>
  <c r="O55" l="1"/>
  <c r="V55" s="1"/>
  <c r="U55"/>
  <c r="M57"/>
  <c r="N56"/>
  <c r="I58"/>
  <c r="J58" s="1"/>
  <c r="T57"/>
  <c r="H58"/>
  <c r="S58" s="1"/>
  <c r="O56" l="1"/>
  <c r="V56" s="1"/>
  <c r="U56"/>
  <c r="M58"/>
  <c r="N57"/>
  <c r="I59"/>
  <c r="J59" s="1"/>
  <c r="T58"/>
  <c r="H59"/>
  <c r="S59" s="1"/>
  <c r="O57" l="1"/>
  <c r="V57" s="1"/>
  <c r="U57"/>
  <c r="M59"/>
  <c r="N58"/>
  <c r="I60"/>
  <c r="J60" s="1"/>
  <c r="T59"/>
  <c r="H60"/>
  <c r="S60" s="1"/>
  <c r="O58" l="1"/>
  <c r="V58" s="1"/>
  <c r="U58"/>
  <c r="M60"/>
  <c r="N59"/>
  <c r="I61"/>
  <c r="J61" s="1"/>
  <c r="T60"/>
  <c r="H61"/>
  <c r="S61" s="1"/>
  <c r="O59" l="1"/>
  <c r="V59" s="1"/>
  <c r="U59"/>
  <c r="M61"/>
  <c r="N60"/>
  <c r="I62"/>
  <c r="J62" s="1"/>
  <c r="T61"/>
  <c r="H62"/>
  <c r="S62" s="1"/>
  <c r="O60" l="1"/>
  <c r="V60" s="1"/>
  <c r="U60"/>
  <c r="M62"/>
  <c r="N61"/>
  <c r="I63"/>
  <c r="J63" s="1"/>
  <c r="T62"/>
  <c r="H63"/>
  <c r="S63" s="1"/>
  <c r="O61" l="1"/>
  <c r="V61" s="1"/>
  <c r="U61"/>
  <c r="M63"/>
  <c r="N62"/>
  <c r="I64"/>
  <c r="J64" s="1"/>
  <c r="T63"/>
  <c r="H64"/>
  <c r="S64" s="1"/>
  <c r="O62" l="1"/>
  <c r="V62" s="1"/>
  <c r="U62"/>
  <c r="M64"/>
  <c r="N63"/>
  <c r="I65"/>
  <c r="J65" s="1"/>
  <c r="T64"/>
  <c r="H65"/>
  <c r="S65" s="1"/>
  <c r="O63" l="1"/>
  <c r="V63" s="1"/>
  <c r="U63"/>
  <c r="M65"/>
  <c r="N64"/>
  <c r="I66"/>
  <c r="J66" s="1"/>
  <c r="T65"/>
  <c r="H66"/>
  <c r="S66" s="1"/>
  <c r="O64" l="1"/>
  <c r="V64" s="1"/>
  <c r="U64"/>
  <c r="M66"/>
  <c r="N65"/>
  <c r="I67"/>
  <c r="J67" s="1"/>
  <c r="T66"/>
  <c r="H67"/>
  <c r="S67" s="1"/>
  <c r="O65" l="1"/>
  <c r="V65" s="1"/>
  <c r="U65"/>
  <c r="M67"/>
  <c r="N66"/>
  <c r="I68"/>
  <c r="J68" s="1"/>
  <c r="T67"/>
  <c r="H68"/>
  <c r="S68" s="1"/>
  <c r="O66" l="1"/>
  <c r="V66" s="1"/>
  <c r="U66"/>
  <c r="M68"/>
  <c r="N67"/>
  <c r="I69"/>
  <c r="J69" s="1"/>
  <c r="T68"/>
  <c r="H69"/>
  <c r="S69" s="1"/>
  <c r="O67" l="1"/>
  <c r="V67" s="1"/>
  <c r="U67"/>
  <c r="M69"/>
  <c r="N68"/>
  <c r="I70"/>
  <c r="J70" s="1"/>
  <c r="T69"/>
  <c r="H70"/>
  <c r="S70" s="1"/>
  <c r="O68" l="1"/>
  <c r="V68" s="1"/>
  <c r="U68"/>
  <c r="M70"/>
  <c r="N69"/>
  <c r="I71"/>
  <c r="J71" s="1"/>
  <c r="T70"/>
  <c r="H71"/>
  <c r="S71" s="1"/>
  <c r="O69" l="1"/>
  <c r="V69" s="1"/>
  <c r="U69"/>
  <c r="M71"/>
  <c r="N70"/>
  <c r="I72"/>
  <c r="J72" s="1"/>
  <c r="T71"/>
  <c r="H72"/>
  <c r="S72" s="1"/>
  <c r="O70" l="1"/>
  <c r="V70" s="1"/>
  <c r="U70"/>
  <c r="M72"/>
  <c r="N71"/>
  <c r="I73"/>
  <c r="J73" s="1"/>
  <c r="T72"/>
  <c r="H73"/>
  <c r="S73" s="1"/>
  <c r="O71" l="1"/>
  <c r="V71" s="1"/>
  <c r="U71"/>
  <c r="M73"/>
  <c r="N72"/>
  <c r="I74"/>
  <c r="J74" s="1"/>
  <c r="T73"/>
  <c r="H74"/>
  <c r="S74" s="1"/>
  <c r="O72" l="1"/>
  <c r="V72" s="1"/>
  <c r="U72"/>
  <c r="M74"/>
  <c r="N73"/>
  <c r="I75"/>
  <c r="J75" s="1"/>
  <c r="T74"/>
  <c r="H75"/>
  <c r="S75" s="1"/>
  <c r="O73" l="1"/>
  <c r="V73" s="1"/>
  <c r="U73"/>
  <c r="M75"/>
  <c r="N74"/>
  <c r="I76"/>
  <c r="J76" s="1"/>
  <c r="T75"/>
  <c r="H76"/>
  <c r="S76" s="1"/>
  <c r="O74" l="1"/>
  <c r="V74" s="1"/>
  <c r="U74"/>
  <c r="M76"/>
  <c r="N75"/>
  <c r="I77"/>
  <c r="J77" s="1"/>
  <c r="T76"/>
  <c r="H77"/>
  <c r="S77" s="1"/>
  <c r="O75" l="1"/>
  <c r="V75" s="1"/>
  <c r="U75"/>
  <c r="M77"/>
  <c r="N76"/>
  <c r="I78"/>
  <c r="J78" s="1"/>
  <c r="T77"/>
  <c r="H78"/>
  <c r="S78" s="1"/>
  <c r="O76" l="1"/>
  <c r="V76" s="1"/>
  <c r="U76"/>
  <c r="M78"/>
  <c r="N77"/>
  <c r="I79"/>
  <c r="J79" s="1"/>
  <c r="T78"/>
  <c r="H79"/>
  <c r="S79" s="1"/>
  <c r="O77" l="1"/>
  <c r="V77" s="1"/>
  <c r="U77"/>
  <c r="M79"/>
  <c r="N78"/>
  <c r="I80"/>
  <c r="J80" s="1"/>
  <c r="T79"/>
  <c r="H80"/>
  <c r="S80" s="1"/>
  <c r="O78" l="1"/>
  <c r="V78" s="1"/>
  <c r="U78"/>
  <c r="M80"/>
  <c r="N79"/>
  <c r="I81"/>
  <c r="J81" s="1"/>
  <c r="T80"/>
  <c r="H81"/>
  <c r="S81" s="1"/>
  <c r="O79" l="1"/>
  <c r="V79" s="1"/>
  <c r="U79"/>
  <c r="M81"/>
  <c r="N80"/>
  <c r="I82"/>
  <c r="J82" s="1"/>
  <c r="T81"/>
  <c r="H82"/>
  <c r="S82" s="1"/>
  <c r="O80" l="1"/>
  <c r="V80" s="1"/>
  <c r="U80"/>
  <c r="M82"/>
  <c r="N81"/>
  <c r="I83"/>
  <c r="J83" s="1"/>
  <c r="T82"/>
  <c r="H83"/>
  <c r="S83" s="1"/>
  <c r="O81" l="1"/>
  <c r="V81" s="1"/>
  <c r="U81"/>
  <c r="M83"/>
  <c r="N82"/>
  <c r="I84"/>
  <c r="J84" s="1"/>
  <c r="T83"/>
  <c r="H84"/>
  <c r="S84" s="1"/>
  <c r="O82" l="1"/>
  <c r="V82" s="1"/>
  <c r="U82"/>
  <c r="M84"/>
  <c r="N83"/>
  <c r="I85"/>
  <c r="J85" s="1"/>
  <c r="T84"/>
  <c r="H85"/>
  <c r="S85" s="1"/>
  <c r="O83" l="1"/>
  <c r="V83" s="1"/>
  <c r="U83"/>
  <c r="M85"/>
  <c r="N84"/>
  <c r="I86"/>
  <c r="J86" s="1"/>
  <c r="T85"/>
  <c r="H86"/>
  <c r="S86" s="1"/>
  <c r="O84" l="1"/>
  <c r="V84" s="1"/>
  <c r="U84"/>
  <c r="M86"/>
  <c r="N85"/>
  <c r="I87"/>
  <c r="J87" s="1"/>
  <c r="T86"/>
  <c r="H87"/>
  <c r="S87" s="1"/>
  <c r="O85" l="1"/>
  <c r="V85" s="1"/>
  <c r="U85"/>
  <c r="M87"/>
  <c r="N86"/>
  <c r="I88"/>
  <c r="J88" s="1"/>
  <c r="T87"/>
  <c r="H88"/>
  <c r="S88" s="1"/>
  <c r="O86" l="1"/>
  <c r="V86" s="1"/>
  <c r="U86"/>
  <c r="M88"/>
  <c r="N87"/>
  <c r="I89"/>
  <c r="J89" s="1"/>
  <c r="T88"/>
  <c r="H89"/>
  <c r="S89" s="1"/>
  <c r="O87" l="1"/>
  <c r="V87" s="1"/>
  <c r="U87"/>
  <c r="M89"/>
  <c r="N88"/>
  <c r="I90"/>
  <c r="J90" s="1"/>
  <c r="T89"/>
  <c r="H90"/>
  <c r="S90" s="1"/>
  <c r="O88" l="1"/>
  <c r="V88" s="1"/>
  <c r="U88"/>
  <c r="M90"/>
  <c r="N89"/>
  <c r="I91"/>
  <c r="J91" s="1"/>
  <c r="T90"/>
  <c r="H91"/>
  <c r="S91" s="1"/>
  <c r="O89" l="1"/>
  <c r="V89" s="1"/>
  <c r="U89"/>
  <c r="M91"/>
  <c r="N90"/>
  <c r="I92"/>
  <c r="J92" s="1"/>
  <c r="T91"/>
  <c r="H92"/>
  <c r="S92" s="1"/>
  <c r="O90" l="1"/>
  <c r="V90" s="1"/>
  <c r="U90"/>
  <c r="M92"/>
  <c r="N91"/>
  <c r="I93"/>
  <c r="J93" s="1"/>
  <c r="T92"/>
  <c r="H93"/>
  <c r="S93" s="1"/>
  <c r="O91" l="1"/>
  <c r="V91" s="1"/>
  <c r="U91"/>
  <c r="M93"/>
  <c r="N92"/>
  <c r="I94"/>
  <c r="J94" s="1"/>
  <c r="T93"/>
  <c r="H94"/>
  <c r="S94" s="1"/>
  <c r="O92" l="1"/>
  <c r="V92" s="1"/>
  <c r="U92"/>
  <c r="M94"/>
  <c r="N93"/>
  <c r="I95"/>
  <c r="J95" s="1"/>
  <c r="T94"/>
  <c r="H95"/>
  <c r="S95" s="1"/>
  <c r="O93" l="1"/>
  <c r="V93" s="1"/>
  <c r="U93"/>
  <c r="M95"/>
  <c r="N94"/>
  <c r="I96"/>
  <c r="J96" s="1"/>
  <c r="T95"/>
  <c r="H96"/>
  <c r="S96" s="1"/>
  <c r="O94" l="1"/>
  <c r="V94" s="1"/>
  <c r="U94"/>
  <c r="M96"/>
  <c r="N95"/>
  <c r="I97"/>
  <c r="J97" s="1"/>
  <c r="T96"/>
  <c r="H97"/>
  <c r="S97" s="1"/>
  <c r="O95" l="1"/>
  <c r="V95" s="1"/>
  <c r="U95"/>
  <c r="M97"/>
  <c r="N96"/>
  <c r="I98"/>
  <c r="J98" s="1"/>
  <c r="T97"/>
  <c r="H98"/>
  <c r="S98" s="1"/>
  <c r="O96" l="1"/>
  <c r="V96" s="1"/>
  <c r="U96"/>
  <c r="M98"/>
  <c r="N97"/>
  <c r="I99"/>
  <c r="J99" s="1"/>
  <c r="T98"/>
  <c r="H99"/>
  <c r="S99" s="1"/>
  <c r="O97" l="1"/>
  <c r="V97" s="1"/>
  <c r="U97"/>
  <c r="M99"/>
  <c r="N98"/>
  <c r="I100"/>
  <c r="J100" s="1"/>
  <c r="T99"/>
  <c r="H100"/>
  <c r="S100" s="1"/>
  <c r="O98" l="1"/>
  <c r="V98" s="1"/>
  <c r="U98"/>
  <c r="M100"/>
  <c r="N99"/>
  <c r="I101"/>
  <c r="J101" s="1"/>
  <c r="T100"/>
  <c r="H101"/>
  <c r="S101" s="1"/>
  <c r="O99" l="1"/>
  <c r="V99" s="1"/>
  <c r="U99"/>
  <c r="M101"/>
  <c r="N100"/>
  <c r="I102"/>
  <c r="J102" s="1"/>
  <c r="T101"/>
  <c r="H102"/>
  <c r="S102" s="1"/>
  <c r="O100" l="1"/>
  <c r="V100" s="1"/>
  <c r="U100"/>
  <c r="M102"/>
  <c r="N101"/>
  <c r="I103"/>
  <c r="J103" s="1"/>
  <c r="T102"/>
  <c r="H103"/>
  <c r="S103" s="1"/>
  <c r="O101" l="1"/>
  <c r="V101" s="1"/>
  <c r="U101"/>
  <c r="M103"/>
  <c r="N102"/>
  <c r="I104"/>
  <c r="J104" s="1"/>
  <c r="T103"/>
  <c r="H104"/>
  <c r="S104" s="1"/>
  <c r="O102" l="1"/>
  <c r="V102" s="1"/>
  <c r="U102"/>
  <c r="M104"/>
  <c r="N103"/>
  <c r="I105"/>
  <c r="J105" s="1"/>
  <c r="T104"/>
  <c r="H105"/>
  <c r="S105" s="1"/>
  <c r="O103" l="1"/>
  <c r="V103" s="1"/>
  <c r="U103"/>
  <c r="M105"/>
  <c r="N104"/>
  <c r="I106"/>
  <c r="J106" s="1"/>
  <c r="T105"/>
  <c r="H106"/>
  <c r="S106" s="1"/>
  <c r="O104" l="1"/>
  <c r="V104" s="1"/>
  <c r="U104"/>
  <c r="M106"/>
  <c r="N105"/>
  <c r="I107"/>
  <c r="J107" s="1"/>
  <c r="T106"/>
  <c r="H107"/>
  <c r="S107" s="1"/>
  <c r="O105" l="1"/>
  <c r="V105" s="1"/>
  <c r="U105"/>
  <c r="M107"/>
  <c r="N106"/>
  <c r="I108"/>
  <c r="J108" s="1"/>
  <c r="T107"/>
  <c r="H108"/>
  <c r="S108" s="1"/>
  <c r="O106" l="1"/>
  <c r="V106" s="1"/>
  <c r="U106"/>
  <c r="M108"/>
  <c r="N107"/>
  <c r="I109"/>
  <c r="J109" s="1"/>
  <c r="T108"/>
  <c r="H109"/>
  <c r="S109" s="1"/>
  <c r="O107" l="1"/>
  <c r="V107" s="1"/>
  <c r="U107"/>
  <c r="M109"/>
  <c r="N108"/>
  <c r="I110"/>
  <c r="J110" s="1"/>
  <c r="T109"/>
  <c r="H110"/>
  <c r="S110" s="1"/>
  <c r="O108" l="1"/>
  <c r="V108" s="1"/>
  <c r="U108"/>
  <c r="M110"/>
  <c r="N109"/>
  <c r="I111"/>
  <c r="J111" s="1"/>
  <c r="T110"/>
  <c r="H111"/>
  <c r="S111" s="1"/>
  <c r="O109" l="1"/>
  <c r="V109" s="1"/>
  <c r="U109"/>
  <c r="M111"/>
  <c r="N110"/>
  <c r="I112"/>
  <c r="J112" s="1"/>
  <c r="T111"/>
  <c r="H112"/>
  <c r="S112" s="1"/>
  <c r="O110" l="1"/>
  <c r="V110" s="1"/>
  <c r="U110"/>
  <c r="M112"/>
  <c r="N111"/>
  <c r="I113"/>
  <c r="J113" s="1"/>
  <c r="T112"/>
  <c r="H113"/>
  <c r="S113" s="1"/>
  <c r="O111" l="1"/>
  <c r="V111" s="1"/>
  <c r="U111"/>
  <c r="M113"/>
  <c r="N112"/>
  <c r="I114"/>
  <c r="J114" s="1"/>
  <c r="T113"/>
  <c r="H114"/>
  <c r="S114" s="1"/>
  <c r="O112" l="1"/>
  <c r="V112" s="1"/>
  <c r="U112"/>
  <c r="M114"/>
  <c r="N113"/>
  <c r="I115"/>
  <c r="J115" s="1"/>
  <c r="T114"/>
  <c r="H115"/>
  <c r="S115" s="1"/>
  <c r="O113" l="1"/>
  <c r="V113" s="1"/>
  <c r="U113"/>
  <c r="M115"/>
  <c r="N114"/>
  <c r="I116"/>
  <c r="J116" s="1"/>
  <c r="T115"/>
  <c r="H116"/>
  <c r="S116" s="1"/>
  <c r="O114" l="1"/>
  <c r="V114" s="1"/>
  <c r="U114"/>
  <c r="M116"/>
  <c r="N115"/>
  <c r="I117"/>
  <c r="J117" s="1"/>
  <c r="T116"/>
  <c r="H117"/>
  <c r="S117" s="1"/>
  <c r="O115" l="1"/>
  <c r="V115" s="1"/>
  <c r="U115"/>
  <c r="M117"/>
  <c r="N116"/>
  <c r="I118"/>
  <c r="J118" s="1"/>
  <c r="T117"/>
  <c r="H118"/>
  <c r="S118" s="1"/>
  <c r="O116" l="1"/>
  <c r="V116" s="1"/>
  <c r="U116"/>
  <c r="M118"/>
  <c r="N117"/>
  <c r="I119"/>
  <c r="J119" s="1"/>
  <c r="T118"/>
  <c r="H119"/>
  <c r="S119" s="1"/>
  <c r="O117" l="1"/>
  <c r="V117" s="1"/>
  <c r="U117"/>
  <c r="M119"/>
  <c r="N118"/>
  <c r="I120"/>
  <c r="J120" s="1"/>
  <c r="T119"/>
  <c r="H120"/>
  <c r="S120" s="1"/>
  <c r="O118" l="1"/>
  <c r="V118" s="1"/>
  <c r="U118"/>
  <c r="M120"/>
  <c r="N119"/>
  <c r="I121"/>
  <c r="J121" s="1"/>
  <c r="T120"/>
  <c r="H121"/>
  <c r="S121" s="1"/>
  <c r="O119" l="1"/>
  <c r="V119" s="1"/>
  <c r="U119"/>
  <c r="M121"/>
  <c r="N120"/>
  <c r="I122"/>
  <c r="J122" s="1"/>
  <c r="T121"/>
  <c r="H122"/>
  <c r="S122" s="1"/>
  <c r="O120" l="1"/>
  <c r="V120" s="1"/>
  <c r="U120"/>
  <c r="M122"/>
  <c r="N121"/>
  <c r="I123"/>
  <c r="J123" s="1"/>
  <c r="T122"/>
  <c r="H123"/>
  <c r="S123" s="1"/>
  <c r="O121" l="1"/>
  <c r="V121" s="1"/>
  <c r="U121"/>
  <c r="M123"/>
  <c r="N122"/>
  <c r="I124"/>
  <c r="J124" s="1"/>
  <c r="T123"/>
  <c r="H124"/>
  <c r="S124" s="1"/>
  <c r="O122" l="1"/>
  <c r="V122" s="1"/>
  <c r="U122"/>
  <c r="M124"/>
  <c r="N123"/>
  <c r="I125"/>
  <c r="J125" s="1"/>
  <c r="T124"/>
  <c r="H125"/>
  <c r="S125" s="1"/>
  <c r="O123" l="1"/>
  <c r="V123" s="1"/>
  <c r="U123"/>
  <c r="M125"/>
  <c r="N124"/>
  <c r="I126"/>
  <c r="J126" s="1"/>
  <c r="T125"/>
  <c r="H126"/>
  <c r="S126" s="1"/>
  <c r="O124" l="1"/>
  <c r="V124" s="1"/>
  <c r="U124"/>
  <c r="M126"/>
  <c r="N125"/>
  <c r="I127"/>
  <c r="J127" s="1"/>
  <c r="T126"/>
  <c r="H127"/>
  <c r="S127" s="1"/>
  <c r="O125" l="1"/>
  <c r="V125" s="1"/>
  <c r="U125"/>
  <c r="M127"/>
  <c r="N126"/>
  <c r="I128"/>
  <c r="J128" s="1"/>
  <c r="T127"/>
  <c r="H128"/>
  <c r="S128" s="1"/>
  <c r="O126" l="1"/>
  <c r="V126" s="1"/>
  <c r="U126"/>
  <c r="M128"/>
  <c r="N127"/>
  <c r="I129"/>
  <c r="J129" s="1"/>
  <c r="T128"/>
  <c r="H129"/>
  <c r="S129" s="1"/>
  <c r="O127" l="1"/>
  <c r="V127" s="1"/>
  <c r="U127"/>
  <c r="M129"/>
  <c r="N128"/>
  <c r="I130"/>
  <c r="J130" s="1"/>
  <c r="T129"/>
  <c r="H130"/>
  <c r="S130" s="1"/>
  <c r="O128" l="1"/>
  <c r="V128" s="1"/>
  <c r="U128"/>
  <c r="M130"/>
  <c r="N129"/>
  <c r="I131"/>
  <c r="J131" s="1"/>
  <c r="T130"/>
  <c r="H131"/>
  <c r="S131" s="1"/>
  <c r="O129" l="1"/>
  <c r="V129" s="1"/>
  <c r="U129"/>
  <c r="M131"/>
  <c r="N130"/>
  <c r="I132"/>
  <c r="J132" s="1"/>
  <c r="T131"/>
  <c r="H132"/>
  <c r="S132" s="1"/>
  <c r="O130" l="1"/>
  <c r="V130" s="1"/>
  <c r="U130"/>
  <c r="M132"/>
  <c r="N131"/>
  <c r="I133"/>
  <c r="J133" s="1"/>
  <c r="T132"/>
  <c r="H133"/>
  <c r="S133" s="1"/>
  <c r="O131" l="1"/>
  <c r="V131" s="1"/>
  <c r="U131"/>
  <c r="M133"/>
  <c r="N132"/>
  <c r="I134"/>
  <c r="J134" s="1"/>
  <c r="T133"/>
  <c r="H134"/>
  <c r="S134" s="1"/>
  <c r="O132" l="1"/>
  <c r="V132" s="1"/>
  <c r="U132"/>
  <c r="M134"/>
  <c r="N133"/>
  <c r="I135"/>
  <c r="J135" s="1"/>
  <c r="T134"/>
  <c r="H135"/>
  <c r="S135" s="1"/>
  <c r="O133" l="1"/>
  <c r="V133" s="1"/>
  <c r="U133"/>
  <c r="M135"/>
  <c r="N134"/>
  <c r="I136"/>
  <c r="J136" s="1"/>
  <c r="T135"/>
  <c r="H136"/>
  <c r="S136" s="1"/>
  <c r="O134" l="1"/>
  <c r="V134" s="1"/>
  <c r="U134"/>
  <c r="M136"/>
  <c r="N135"/>
  <c r="I137"/>
  <c r="J137" s="1"/>
  <c r="T136"/>
  <c r="H137"/>
  <c r="S137" s="1"/>
  <c r="O135" l="1"/>
  <c r="V135" s="1"/>
  <c r="U135"/>
  <c r="M137"/>
  <c r="N136"/>
  <c r="I138"/>
  <c r="J138" s="1"/>
  <c r="T137"/>
  <c r="H138"/>
  <c r="S138" s="1"/>
  <c r="O136" l="1"/>
  <c r="V136" s="1"/>
  <c r="U136"/>
  <c r="M138"/>
  <c r="N137"/>
  <c r="I139"/>
  <c r="J139" s="1"/>
  <c r="T138"/>
  <c r="H139"/>
  <c r="S139" s="1"/>
  <c r="O137" l="1"/>
  <c r="V137" s="1"/>
  <c r="U137"/>
  <c r="M139"/>
  <c r="N138"/>
  <c r="I140"/>
  <c r="J140" s="1"/>
  <c r="T139"/>
  <c r="H140"/>
  <c r="S140" s="1"/>
  <c r="O138" l="1"/>
  <c r="V138" s="1"/>
  <c r="U138"/>
  <c r="M140"/>
  <c r="N139"/>
  <c r="I141"/>
  <c r="J141" s="1"/>
  <c r="T140"/>
  <c r="H141"/>
  <c r="S141" s="1"/>
  <c r="O139" l="1"/>
  <c r="V139" s="1"/>
  <c r="U139"/>
  <c r="M141"/>
  <c r="N140"/>
  <c r="I142"/>
  <c r="J142" s="1"/>
  <c r="T141"/>
  <c r="H142"/>
  <c r="S142" s="1"/>
  <c r="O140" l="1"/>
  <c r="V140" s="1"/>
  <c r="U140"/>
  <c r="M142"/>
  <c r="N141"/>
  <c r="I143"/>
  <c r="J143" s="1"/>
  <c r="T142"/>
  <c r="H143"/>
  <c r="S143" s="1"/>
  <c r="O141" l="1"/>
  <c r="V141" s="1"/>
  <c r="U141"/>
  <c r="M143"/>
  <c r="N142"/>
  <c r="I144"/>
  <c r="J144" s="1"/>
  <c r="T143"/>
  <c r="H144"/>
  <c r="S144" s="1"/>
  <c r="O142" l="1"/>
  <c r="V142" s="1"/>
  <c r="U142"/>
  <c r="M144"/>
  <c r="N143"/>
  <c r="I145"/>
  <c r="J145" s="1"/>
  <c r="T144"/>
  <c r="H145"/>
  <c r="S145" s="1"/>
  <c r="O143" l="1"/>
  <c r="V143" s="1"/>
  <c r="U143"/>
  <c r="M145"/>
  <c r="N144"/>
  <c r="I146"/>
  <c r="J146" s="1"/>
  <c r="T145"/>
  <c r="H146"/>
  <c r="S146" s="1"/>
  <c r="O144" l="1"/>
  <c r="V144" s="1"/>
  <c r="U144"/>
  <c r="M146"/>
  <c r="N145"/>
  <c r="I147"/>
  <c r="J147" s="1"/>
  <c r="T146"/>
  <c r="H147"/>
  <c r="S147" s="1"/>
  <c r="O145" l="1"/>
  <c r="V145" s="1"/>
  <c r="U145"/>
  <c r="M147"/>
  <c r="N146"/>
  <c r="I148"/>
  <c r="J148" s="1"/>
  <c r="T147"/>
  <c r="H148"/>
  <c r="S148" s="1"/>
  <c r="O146" l="1"/>
  <c r="V146" s="1"/>
  <c r="U146"/>
  <c r="M148"/>
  <c r="N147"/>
  <c r="I149"/>
  <c r="J149" s="1"/>
  <c r="T148"/>
  <c r="H149"/>
  <c r="S149" s="1"/>
  <c r="O147" l="1"/>
  <c r="V147" s="1"/>
  <c r="U147"/>
  <c r="M149"/>
  <c r="N148"/>
  <c r="I150"/>
  <c r="J150" s="1"/>
  <c r="T149"/>
  <c r="H150"/>
  <c r="S150" s="1"/>
  <c r="O148" l="1"/>
  <c r="V148" s="1"/>
  <c r="U148"/>
  <c r="M150"/>
  <c r="N149"/>
  <c r="I151"/>
  <c r="J151" s="1"/>
  <c r="T150"/>
  <c r="H151"/>
  <c r="S151" s="1"/>
  <c r="O149" l="1"/>
  <c r="V149" s="1"/>
  <c r="U149"/>
  <c r="M151"/>
  <c r="N150"/>
  <c r="I152"/>
  <c r="J152" s="1"/>
  <c r="T151"/>
  <c r="H152"/>
  <c r="S152" s="1"/>
  <c r="O150" l="1"/>
  <c r="V150" s="1"/>
  <c r="U150"/>
  <c r="M152"/>
  <c r="N151"/>
  <c r="I153"/>
  <c r="J153" s="1"/>
  <c r="T152"/>
  <c r="H153"/>
  <c r="S153" s="1"/>
  <c r="O151" l="1"/>
  <c r="V151" s="1"/>
  <c r="U151"/>
  <c r="M153"/>
  <c r="N152"/>
  <c r="I154"/>
  <c r="J154" s="1"/>
  <c r="T153"/>
  <c r="H154"/>
  <c r="S154" s="1"/>
  <c r="O152" l="1"/>
  <c r="V152" s="1"/>
  <c r="U152"/>
  <c r="M154"/>
  <c r="N153"/>
  <c r="I155"/>
  <c r="J155" s="1"/>
  <c r="T154"/>
  <c r="H155"/>
  <c r="S155" s="1"/>
  <c r="O153" l="1"/>
  <c r="V153" s="1"/>
  <c r="U153"/>
  <c r="M155"/>
  <c r="N154"/>
  <c r="I156"/>
  <c r="J156" s="1"/>
  <c r="T155"/>
  <c r="H156"/>
  <c r="S156" s="1"/>
  <c r="O154" l="1"/>
  <c r="V154" s="1"/>
  <c r="U154"/>
  <c r="M156"/>
  <c r="N155"/>
  <c r="I157"/>
  <c r="J157" s="1"/>
  <c r="T156"/>
  <c r="H157"/>
  <c r="S157" s="1"/>
  <c r="O155" l="1"/>
  <c r="V155" s="1"/>
  <c r="U155"/>
  <c r="M157"/>
  <c r="N156"/>
  <c r="I158"/>
  <c r="J158" s="1"/>
  <c r="T157"/>
  <c r="H158"/>
  <c r="S158" s="1"/>
  <c r="O156" l="1"/>
  <c r="V156" s="1"/>
  <c r="U156"/>
  <c r="M158"/>
  <c r="N157"/>
  <c r="I159"/>
  <c r="J159" s="1"/>
  <c r="T158"/>
  <c r="H159"/>
  <c r="S159" s="1"/>
  <c r="O157" l="1"/>
  <c r="V157" s="1"/>
  <c r="U157"/>
  <c r="M159"/>
  <c r="N158"/>
  <c r="I160"/>
  <c r="J160" s="1"/>
  <c r="T159"/>
  <c r="H160"/>
  <c r="S160" s="1"/>
  <c r="O158" l="1"/>
  <c r="V158" s="1"/>
  <c r="U158"/>
  <c r="M160"/>
  <c r="N159"/>
  <c r="I161"/>
  <c r="J161" s="1"/>
  <c r="T160"/>
  <c r="H161"/>
  <c r="S161" s="1"/>
  <c r="O159" l="1"/>
  <c r="V159" s="1"/>
  <c r="U159"/>
  <c r="M161"/>
  <c r="N160"/>
  <c r="I162"/>
  <c r="J162" s="1"/>
  <c r="T161"/>
  <c r="H162"/>
  <c r="S162" s="1"/>
  <c r="O160" l="1"/>
  <c r="V160" s="1"/>
  <c r="U160"/>
  <c r="M162"/>
  <c r="N161"/>
  <c r="I163"/>
  <c r="J163" s="1"/>
  <c r="T162"/>
  <c r="H163"/>
  <c r="S163" s="1"/>
  <c r="O161" l="1"/>
  <c r="V161" s="1"/>
  <c r="U161"/>
  <c r="M163"/>
  <c r="N162"/>
  <c r="I164"/>
  <c r="J164" s="1"/>
  <c r="T163"/>
  <c r="H164"/>
  <c r="S164" s="1"/>
  <c r="O162" l="1"/>
  <c r="V162" s="1"/>
  <c r="U162"/>
  <c r="M164"/>
  <c r="N163"/>
  <c r="I165"/>
  <c r="J165" s="1"/>
  <c r="T164"/>
  <c r="H165"/>
  <c r="S165" s="1"/>
  <c r="O163" l="1"/>
  <c r="V163" s="1"/>
  <c r="U163"/>
  <c r="M165"/>
  <c r="N164"/>
  <c r="I166"/>
  <c r="J166" s="1"/>
  <c r="T165"/>
  <c r="H166"/>
  <c r="S166" s="1"/>
  <c r="O164" l="1"/>
  <c r="V164" s="1"/>
  <c r="U164"/>
  <c r="M166"/>
  <c r="N165"/>
  <c r="I167"/>
  <c r="J167" s="1"/>
  <c r="T166"/>
  <c r="H167"/>
  <c r="S167" s="1"/>
  <c r="O165" l="1"/>
  <c r="V165" s="1"/>
  <c r="U165"/>
  <c r="M167"/>
  <c r="N166"/>
  <c r="I168"/>
  <c r="J168" s="1"/>
  <c r="T167"/>
  <c r="H168"/>
  <c r="S168" s="1"/>
  <c r="O166" l="1"/>
  <c r="V166" s="1"/>
  <c r="U166"/>
  <c r="M168"/>
  <c r="N167"/>
  <c r="I169"/>
  <c r="J169" s="1"/>
  <c r="T168"/>
  <c r="H169"/>
  <c r="S169" s="1"/>
  <c r="O167" l="1"/>
  <c r="V167" s="1"/>
  <c r="U167"/>
  <c r="M169"/>
  <c r="N168"/>
  <c r="I170"/>
  <c r="J170" s="1"/>
  <c r="T169"/>
  <c r="H170"/>
  <c r="S170" s="1"/>
  <c r="O168" l="1"/>
  <c r="V168" s="1"/>
  <c r="U168"/>
  <c r="M170"/>
  <c r="N169"/>
  <c r="I171"/>
  <c r="J171" s="1"/>
  <c r="T170"/>
  <c r="H171"/>
  <c r="S171" s="1"/>
  <c r="O169" l="1"/>
  <c r="V169" s="1"/>
  <c r="U169"/>
  <c r="M171"/>
  <c r="N170"/>
  <c r="I172"/>
  <c r="J172" s="1"/>
  <c r="T171"/>
  <c r="H172"/>
  <c r="S172" s="1"/>
  <c r="O170" l="1"/>
  <c r="V170" s="1"/>
  <c r="U170"/>
  <c r="M172"/>
  <c r="N171"/>
  <c r="I173"/>
  <c r="J173" s="1"/>
  <c r="T172"/>
  <c r="H173"/>
  <c r="S173" s="1"/>
  <c r="O171" l="1"/>
  <c r="V171" s="1"/>
  <c r="U171"/>
  <c r="M173"/>
  <c r="N172"/>
  <c r="I174"/>
  <c r="J174" s="1"/>
  <c r="T173"/>
  <c r="H174"/>
  <c r="S174" s="1"/>
  <c r="O172" l="1"/>
  <c r="V172" s="1"/>
  <c r="U172"/>
  <c r="M174"/>
  <c r="N173"/>
  <c r="I175"/>
  <c r="J175" s="1"/>
  <c r="T174"/>
  <c r="H175"/>
  <c r="S175" s="1"/>
  <c r="O173" l="1"/>
  <c r="V173" s="1"/>
  <c r="U173"/>
  <c r="M175"/>
  <c r="N174"/>
  <c r="I176"/>
  <c r="J176" s="1"/>
  <c r="T175"/>
  <c r="H176"/>
  <c r="S176" s="1"/>
  <c r="O174" l="1"/>
  <c r="V174" s="1"/>
  <c r="U174"/>
  <c r="M176"/>
  <c r="N175"/>
  <c r="I177"/>
  <c r="J177" s="1"/>
  <c r="T176"/>
  <c r="H177"/>
  <c r="S177" s="1"/>
  <c r="O175" l="1"/>
  <c r="V175" s="1"/>
  <c r="U175"/>
  <c r="M177"/>
  <c r="N176"/>
  <c r="I178"/>
  <c r="J178" s="1"/>
  <c r="T177"/>
  <c r="H178"/>
  <c r="S178" s="1"/>
  <c r="O176" l="1"/>
  <c r="V176" s="1"/>
  <c r="U176"/>
  <c r="M178"/>
  <c r="N177"/>
  <c r="I179"/>
  <c r="J179" s="1"/>
  <c r="T178"/>
  <c r="H179"/>
  <c r="S179" s="1"/>
  <c r="O177" l="1"/>
  <c r="V177" s="1"/>
  <c r="U177"/>
  <c r="M179"/>
  <c r="N178"/>
  <c r="I180"/>
  <c r="J180" s="1"/>
  <c r="T179"/>
  <c r="H180"/>
  <c r="S180" s="1"/>
  <c r="O178" l="1"/>
  <c r="V178" s="1"/>
  <c r="U178"/>
  <c r="M180"/>
  <c r="N179"/>
  <c r="I181"/>
  <c r="J181" s="1"/>
  <c r="T180"/>
  <c r="H181"/>
  <c r="S181" s="1"/>
  <c r="O179" l="1"/>
  <c r="V179" s="1"/>
  <c r="U179"/>
  <c r="M181"/>
  <c r="N180"/>
  <c r="I182"/>
  <c r="J182" s="1"/>
  <c r="T181"/>
  <c r="H182"/>
  <c r="S182" s="1"/>
  <c r="O180" l="1"/>
  <c r="V180" s="1"/>
  <c r="U180"/>
  <c r="M182"/>
  <c r="N181"/>
  <c r="I183"/>
  <c r="J183" s="1"/>
  <c r="T182"/>
  <c r="H183"/>
  <c r="S183" s="1"/>
  <c r="O181" l="1"/>
  <c r="V181" s="1"/>
  <c r="U181"/>
  <c r="M183"/>
  <c r="N182"/>
  <c r="I184"/>
  <c r="J184" s="1"/>
  <c r="T183"/>
  <c r="H184"/>
  <c r="S184" s="1"/>
  <c r="O182" l="1"/>
  <c r="V182" s="1"/>
  <c r="U182"/>
  <c r="M184"/>
  <c r="N183"/>
  <c r="I185"/>
  <c r="J185" s="1"/>
  <c r="T184"/>
  <c r="H185"/>
  <c r="S185" s="1"/>
  <c r="O183" l="1"/>
  <c r="V183" s="1"/>
  <c r="U183"/>
  <c r="M185"/>
  <c r="N184"/>
  <c r="I186"/>
  <c r="J186" s="1"/>
  <c r="T185"/>
  <c r="H186"/>
  <c r="S186" s="1"/>
  <c r="O184" l="1"/>
  <c r="V184" s="1"/>
  <c r="U184"/>
  <c r="M186"/>
  <c r="N185"/>
  <c r="I187"/>
  <c r="J187" s="1"/>
  <c r="T186"/>
  <c r="H187"/>
  <c r="S187" s="1"/>
  <c r="O185" l="1"/>
  <c r="V185" s="1"/>
  <c r="U185"/>
  <c r="M187"/>
  <c r="N186"/>
  <c r="I188"/>
  <c r="J188" s="1"/>
  <c r="T187"/>
  <c r="H188"/>
  <c r="S188" s="1"/>
  <c r="O186" l="1"/>
  <c r="V186" s="1"/>
  <c r="U186"/>
  <c r="M188"/>
  <c r="N187"/>
  <c r="I189"/>
  <c r="J189" s="1"/>
  <c r="T188"/>
  <c r="H189"/>
  <c r="S189" s="1"/>
  <c r="O187" l="1"/>
  <c r="V187" s="1"/>
  <c r="U187"/>
  <c r="M189"/>
  <c r="N188"/>
  <c r="I190"/>
  <c r="J190" s="1"/>
  <c r="T189"/>
  <c r="H190"/>
  <c r="S190" s="1"/>
  <c r="O188" l="1"/>
  <c r="V188" s="1"/>
  <c r="U188"/>
  <c r="M190"/>
  <c r="N189"/>
  <c r="I191"/>
  <c r="J191" s="1"/>
  <c r="T190"/>
  <c r="H191"/>
  <c r="S191" s="1"/>
  <c r="O189" l="1"/>
  <c r="V189" s="1"/>
  <c r="U189"/>
  <c r="M191"/>
  <c r="N190"/>
  <c r="I192"/>
  <c r="J192" s="1"/>
  <c r="T191"/>
  <c r="H192"/>
  <c r="S192" s="1"/>
  <c r="O190" l="1"/>
  <c r="V190" s="1"/>
  <c r="U190"/>
  <c r="M192"/>
  <c r="N191"/>
  <c r="I193"/>
  <c r="J193" s="1"/>
  <c r="T192"/>
  <c r="H193"/>
  <c r="S193" s="1"/>
  <c r="O191" l="1"/>
  <c r="V191" s="1"/>
  <c r="U191"/>
  <c r="M193"/>
  <c r="N192"/>
  <c r="I194"/>
  <c r="J194" s="1"/>
  <c r="T193"/>
  <c r="H194"/>
  <c r="S194" s="1"/>
  <c r="O192" l="1"/>
  <c r="V192" s="1"/>
  <c r="U192"/>
  <c r="M194"/>
  <c r="N193"/>
  <c r="I195"/>
  <c r="J195" s="1"/>
  <c r="T194"/>
  <c r="H195"/>
  <c r="S195" s="1"/>
  <c r="O193" l="1"/>
  <c r="V193" s="1"/>
  <c r="U193"/>
  <c r="M195"/>
  <c r="N194"/>
  <c r="I196"/>
  <c r="J196" s="1"/>
  <c r="T195"/>
  <c r="H196"/>
  <c r="S196" s="1"/>
  <c r="O194" l="1"/>
  <c r="V194" s="1"/>
  <c r="U194"/>
  <c r="M196"/>
  <c r="N195"/>
  <c r="I197"/>
  <c r="J197" s="1"/>
  <c r="T196"/>
  <c r="H197"/>
  <c r="S197" s="1"/>
  <c r="O195" l="1"/>
  <c r="V195" s="1"/>
  <c r="U195"/>
  <c r="M197"/>
  <c r="N196"/>
  <c r="I198"/>
  <c r="J198" s="1"/>
  <c r="T197"/>
  <c r="H198"/>
  <c r="S198" s="1"/>
  <c r="O196" l="1"/>
  <c r="V196" s="1"/>
  <c r="U196"/>
  <c r="M198"/>
  <c r="N197"/>
  <c r="I199"/>
  <c r="J199" s="1"/>
  <c r="T198"/>
  <c r="H199"/>
  <c r="S199" s="1"/>
  <c r="O197" l="1"/>
  <c r="V197" s="1"/>
  <c r="U197"/>
  <c r="M199"/>
  <c r="N198"/>
  <c r="I200"/>
  <c r="J200" s="1"/>
  <c r="T199"/>
  <c r="H200"/>
  <c r="S200" s="1"/>
  <c r="O198" l="1"/>
  <c r="V198" s="1"/>
  <c r="U198"/>
  <c r="M200"/>
  <c r="N199"/>
  <c r="I201"/>
  <c r="J201" s="1"/>
  <c r="T200"/>
  <c r="H201"/>
  <c r="S201" s="1"/>
  <c r="O199" l="1"/>
  <c r="V199" s="1"/>
  <c r="U199"/>
  <c r="M201"/>
  <c r="N200"/>
  <c r="I202"/>
  <c r="J202" s="1"/>
  <c r="T201"/>
  <c r="H202"/>
  <c r="S202" s="1"/>
  <c r="O200" l="1"/>
  <c r="V200" s="1"/>
  <c r="U200"/>
  <c r="M202"/>
  <c r="N201"/>
  <c r="I203"/>
  <c r="J203" s="1"/>
  <c r="T202"/>
  <c r="H203"/>
  <c r="S203" s="1"/>
  <c r="O201" l="1"/>
  <c r="V201" s="1"/>
  <c r="U201"/>
  <c r="M203"/>
  <c r="N202"/>
  <c r="I204"/>
  <c r="J204" s="1"/>
  <c r="T203"/>
  <c r="H204"/>
  <c r="S204" s="1"/>
  <c r="O202" l="1"/>
  <c r="V202" s="1"/>
  <c r="U202"/>
  <c r="M204"/>
  <c r="N203"/>
  <c r="I205"/>
  <c r="J205" s="1"/>
  <c r="T204"/>
  <c r="H205"/>
  <c r="S205" s="1"/>
  <c r="O203" l="1"/>
  <c r="V203" s="1"/>
  <c r="U203"/>
  <c r="M205"/>
  <c r="N204"/>
  <c r="I206"/>
  <c r="J206" s="1"/>
  <c r="T205"/>
  <c r="H206"/>
  <c r="S206" s="1"/>
  <c r="O204" l="1"/>
  <c r="V204" s="1"/>
  <c r="U204"/>
  <c r="M206"/>
  <c r="N205"/>
  <c r="I207"/>
  <c r="J207" s="1"/>
  <c r="T206"/>
  <c r="H207"/>
  <c r="S207" s="1"/>
  <c r="O205" l="1"/>
  <c r="V205" s="1"/>
  <c r="U205"/>
  <c r="M207"/>
  <c r="N206"/>
  <c r="I208"/>
  <c r="J208" s="1"/>
  <c r="T207"/>
  <c r="H208"/>
  <c r="S208" s="1"/>
  <c r="O206" l="1"/>
  <c r="V206" s="1"/>
  <c r="U206"/>
  <c r="M208"/>
  <c r="N207"/>
  <c r="I209"/>
  <c r="J209" s="1"/>
  <c r="T208"/>
  <c r="H209"/>
  <c r="S209" s="1"/>
  <c r="O207" l="1"/>
  <c r="V207" s="1"/>
  <c r="U207"/>
  <c r="M209"/>
  <c r="N208"/>
  <c r="I210"/>
  <c r="J210" s="1"/>
  <c r="T209"/>
  <c r="H210"/>
  <c r="S210" s="1"/>
  <c r="O208" l="1"/>
  <c r="V208" s="1"/>
  <c r="U208"/>
  <c r="M210"/>
  <c r="N209"/>
  <c r="I211"/>
  <c r="J211" s="1"/>
  <c r="T210"/>
  <c r="H211"/>
  <c r="S211" s="1"/>
  <c r="O209" l="1"/>
  <c r="V209" s="1"/>
  <c r="U209"/>
  <c r="M211"/>
  <c r="N210"/>
  <c r="I212"/>
  <c r="J212" s="1"/>
  <c r="T211"/>
  <c r="H212"/>
  <c r="S212" s="1"/>
  <c r="O210" l="1"/>
  <c r="V210" s="1"/>
  <c r="U210"/>
  <c r="M212"/>
  <c r="N211"/>
  <c r="I213"/>
  <c r="J213" s="1"/>
  <c r="T212"/>
  <c r="H213"/>
  <c r="S213" s="1"/>
  <c r="O211" l="1"/>
  <c r="V211" s="1"/>
  <c r="U211"/>
  <c r="M213"/>
  <c r="N212"/>
  <c r="I214"/>
  <c r="J214" s="1"/>
  <c r="T213"/>
  <c r="H214"/>
  <c r="S214" s="1"/>
  <c r="O212" l="1"/>
  <c r="V212" s="1"/>
  <c r="U212"/>
  <c r="M214"/>
  <c r="N213"/>
  <c r="I215"/>
  <c r="J215" s="1"/>
  <c r="T214"/>
  <c r="H215"/>
  <c r="S215" s="1"/>
  <c r="O213" l="1"/>
  <c r="V213" s="1"/>
  <c r="U213"/>
  <c r="M215"/>
  <c r="N214"/>
  <c r="I216"/>
  <c r="J216" s="1"/>
  <c r="T215"/>
  <c r="H216"/>
  <c r="S216" s="1"/>
  <c r="O214" l="1"/>
  <c r="V214" s="1"/>
  <c r="U214"/>
  <c r="M216"/>
  <c r="N215"/>
  <c r="I217"/>
  <c r="J217" s="1"/>
  <c r="T216"/>
  <c r="H217"/>
  <c r="S217" s="1"/>
  <c r="O215" l="1"/>
  <c r="V215" s="1"/>
  <c r="U215"/>
  <c r="M217"/>
  <c r="N216"/>
  <c r="I218"/>
  <c r="J218" s="1"/>
  <c r="T217"/>
  <c r="H218"/>
  <c r="S218" s="1"/>
  <c r="O216" l="1"/>
  <c r="V216" s="1"/>
  <c r="U216"/>
  <c r="M218"/>
  <c r="N217"/>
  <c r="I219"/>
  <c r="J219" s="1"/>
  <c r="T218"/>
  <c r="H219"/>
  <c r="S219" s="1"/>
  <c r="O217" l="1"/>
  <c r="V217" s="1"/>
  <c r="U217"/>
  <c r="M219"/>
  <c r="N218"/>
  <c r="I220"/>
  <c r="J220" s="1"/>
  <c r="T219"/>
  <c r="H220"/>
  <c r="S220" s="1"/>
  <c r="O218" l="1"/>
  <c r="V218" s="1"/>
  <c r="U218"/>
  <c r="M220"/>
  <c r="N219"/>
  <c r="I221"/>
  <c r="J221" s="1"/>
  <c r="T220"/>
  <c r="H221"/>
  <c r="S221" s="1"/>
  <c r="O219" l="1"/>
  <c r="V219" s="1"/>
  <c r="U219"/>
  <c r="M221"/>
  <c r="N220"/>
  <c r="I222"/>
  <c r="J222" s="1"/>
  <c r="T221"/>
  <c r="H222"/>
  <c r="S222" s="1"/>
  <c r="O220" l="1"/>
  <c r="V220" s="1"/>
  <c r="U220"/>
  <c r="M222"/>
  <c r="N221"/>
  <c r="I223"/>
  <c r="J223" s="1"/>
  <c r="T222"/>
  <c r="H223"/>
  <c r="S223" s="1"/>
  <c r="O221" l="1"/>
  <c r="V221" s="1"/>
  <c r="U221"/>
  <c r="M223"/>
  <c r="N222"/>
  <c r="I224"/>
  <c r="J224" s="1"/>
  <c r="T223"/>
  <c r="H224"/>
  <c r="S224" s="1"/>
  <c r="O222" l="1"/>
  <c r="V222" s="1"/>
  <c r="U222"/>
  <c r="M224"/>
  <c r="N223"/>
  <c r="I225"/>
  <c r="J225" s="1"/>
  <c r="T224"/>
  <c r="H225"/>
  <c r="S225" s="1"/>
  <c r="O223" l="1"/>
  <c r="V223" s="1"/>
  <c r="U223"/>
  <c r="M225"/>
  <c r="N224"/>
  <c r="I226"/>
  <c r="J226" s="1"/>
  <c r="T225"/>
  <c r="H226"/>
  <c r="S226" s="1"/>
  <c r="O224" l="1"/>
  <c r="V224" s="1"/>
  <c r="U224"/>
  <c r="M226"/>
  <c r="N225"/>
  <c r="I227"/>
  <c r="J227" s="1"/>
  <c r="T226"/>
  <c r="H227"/>
  <c r="S227" s="1"/>
  <c r="O225" l="1"/>
  <c r="V225" s="1"/>
  <c r="U225"/>
  <c r="M227"/>
  <c r="N226"/>
  <c r="I228"/>
  <c r="J228" s="1"/>
  <c r="T227"/>
  <c r="H228"/>
  <c r="S228" s="1"/>
  <c r="O226" l="1"/>
  <c r="V226" s="1"/>
  <c r="U226"/>
  <c r="M228"/>
  <c r="N227"/>
  <c r="I229"/>
  <c r="J229" s="1"/>
  <c r="T228"/>
  <c r="H229"/>
  <c r="S229" s="1"/>
  <c r="O227" l="1"/>
  <c r="V227" s="1"/>
  <c r="U227"/>
  <c r="M229"/>
  <c r="N228"/>
  <c r="I230"/>
  <c r="J230" s="1"/>
  <c r="T229"/>
  <c r="H230"/>
  <c r="S230" s="1"/>
  <c r="O228" l="1"/>
  <c r="V228" s="1"/>
  <c r="U228"/>
  <c r="M230"/>
  <c r="N229"/>
  <c r="I231"/>
  <c r="J231" s="1"/>
  <c r="T230"/>
  <c r="H231"/>
  <c r="S231" s="1"/>
  <c r="O229" l="1"/>
  <c r="V229" s="1"/>
  <c r="U229"/>
  <c r="M231"/>
  <c r="N230"/>
  <c r="I232"/>
  <c r="J232" s="1"/>
  <c r="T231"/>
  <c r="H232"/>
  <c r="S232" s="1"/>
  <c r="O230" l="1"/>
  <c r="V230" s="1"/>
  <c r="U230"/>
  <c r="M232"/>
  <c r="N231"/>
  <c r="I233"/>
  <c r="J233" s="1"/>
  <c r="T232"/>
  <c r="H233"/>
  <c r="S233" s="1"/>
  <c r="O231" l="1"/>
  <c r="V231" s="1"/>
  <c r="U231"/>
  <c r="M233"/>
  <c r="N232"/>
  <c r="I234"/>
  <c r="J234" s="1"/>
  <c r="T233"/>
  <c r="H234"/>
  <c r="S234" s="1"/>
  <c r="O232" l="1"/>
  <c r="V232" s="1"/>
  <c r="U232"/>
  <c r="M234"/>
  <c r="N233"/>
  <c r="I235"/>
  <c r="J235" s="1"/>
  <c r="T234"/>
  <c r="H235"/>
  <c r="S235" s="1"/>
  <c r="O233" l="1"/>
  <c r="V233" s="1"/>
  <c r="U233"/>
  <c r="M235"/>
  <c r="N234"/>
  <c r="I236"/>
  <c r="J236" s="1"/>
  <c r="T235"/>
  <c r="H236"/>
  <c r="S236" s="1"/>
  <c r="O234" l="1"/>
  <c r="V234" s="1"/>
  <c r="U234"/>
  <c r="M236"/>
  <c r="N235"/>
  <c r="I237"/>
  <c r="J237" s="1"/>
  <c r="T236"/>
  <c r="H237"/>
  <c r="S237" s="1"/>
  <c r="O235" l="1"/>
  <c r="V235" s="1"/>
  <c r="U235"/>
  <c r="M237"/>
  <c r="N236"/>
  <c r="I238"/>
  <c r="J238" s="1"/>
  <c r="T237"/>
  <c r="H238"/>
  <c r="S238" s="1"/>
  <c r="O236" l="1"/>
  <c r="V236" s="1"/>
  <c r="U236"/>
  <c r="M238"/>
  <c r="N237"/>
  <c r="I239"/>
  <c r="J239" s="1"/>
  <c r="T238"/>
  <c r="H239"/>
  <c r="S239" s="1"/>
  <c r="O237" l="1"/>
  <c r="V237" s="1"/>
  <c r="U237"/>
  <c r="M239"/>
  <c r="N238"/>
  <c r="I240"/>
  <c r="J240" s="1"/>
  <c r="T239"/>
  <c r="H240"/>
  <c r="S240" s="1"/>
  <c r="O238" l="1"/>
  <c r="V238" s="1"/>
  <c r="U238"/>
  <c r="M240"/>
  <c r="N239"/>
  <c r="I241"/>
  <c r="J241" s="1"/>
  <c r="T240"/>
  <c r="H241"/>
  <c r="S241" s="1"/>
  <c r="O239" l="1"/>
  <c r="V239" s="1"/>
  <c r="U239"/>
  <c r="M241"/>
  <c r="N240"/>
  <c r="I242"/>
  <c r="J242" s="1"/>
  <c r="T241"/>
  <c r="H242"/>
  <c r="S242" s="1"/>
  <c r="O240" l="1"/>
  <c r="V240" s="1"/>
  <c r="U240"/>
  <c r="M242"/>
  <c r="N241"/>
  <c r="I243"/>
  <c r="J243" s="1"/>
  <c r="T242"/>
  <c r="H243"/>
  <c r="S243" s="1"/>
  <c r="O241" l="1"/>
  <c r="V241" s="1"/>
  <c r="U241"/>
  <c r="M243"/>
  <c r="N242"/>
  <c r="I244"/>
  <c r="J244" s="1"/>
  <c r="T243"/>
  <c r="H244"/>
  <c r="S244" s="1"/>
  <c r="O242" l="1"/>
  <c r="V242" s="1"/>
  <c r="U242"/>
  <c r="M244"/>
  <c r="N243"/>
  <c r="I245"/>
  <c r="J245" s="1"/>
  <c r="T244"/>
  <c r="H245"/>
  <c r="S245" s="1"/>
  <c r="O243" l="1"/>
  <c r="V243" s="1"/>
  <c r="U243"/>
  <c r="M245"/>
  <c r="N244"/>
  <c r="I246"/>
  <c r="J246" s="1"/>
  <c r="T245"/>
  <c r="H246"/>
  <c r="S246" s="1"/>
  <c r="O244" l="1"/>
  <c r="V244" s="1"/>
  <c r="U244"/>
  <c r="M246"/>
  <c r="N245"/>
  <c r="I247"/>
  <c r="J247" s="1"/>
  <c r="T246"/>
  <c r="H247"/>
  <c r="S247" s="1"/>
  <c r="O245" l="1"/>
  <c r="V245" s="1"/>
  <c r="U245"/>
  <c r="M247"/>
  <c r="N246"/>
  <c r="I248"/>
  <c r="J248" s="1"/>
  <c r="T247"/>
  <c r="H248"/>
  <c r="S248" s="1"/>
  <c r="O246" l="1"/>
  <c r="V246" s="1"/>
  <c r="U246"/>
  <c r="M248"/>
  <c r="N247"/>
  <c r="I249"/>
  <c r="J249" s="1"/>
  <c r="T248"/>
  <c r="H249"/>
  <c r="S249" s="1"/>
  <c r="O247" l="1"/>
  <c r="V247" s="1"/>
  <c r="U247"/>
  <c r="M249"/>
  <c r="N248"/>
  <c r="I250"/>
  <c r="J250" s="1"/>
  <c r="T249"/>
  <c r="H250"/>
  <c r="S250" s="1"/>
  <c r="O248" l="1"/>
  <c r="V248" s="1"/>
  <c r="U248"/>
  <c r="M250"/>
  <c r="N249"/>
  <c r="I251"/>
  <c r="J251" s="1"/>
  <c r="T250"/>
  <c r="H251"/>
  <c r="S251" s="1"/>
  <c r="O249" l="1"/>
  <c r="V249" s="1"/>
  <c r="U249"/>
  <c r="M251"/>
  <c r="N250"/>
  <c r="I252"/>
  <c r="J252" s="1"/>
  <c r="T251"/>
  <c r="H252"/>
  <c r="S252" s="1"/>
  <c r="O250" l="1"/>
  <c r="V250" s="1"/>
  <c r="U250"/>
  <c r="M252"/>
  <c r="N251"/>
  <c r="I253"/>
  <c r="J253" s="1"/>
  <c r="T252"/>
  <c r="H253"/>
  <c r="S253" s="1"/>
  <c r="O251" l="1"/>
  <c r="V251" s="1"/>
  <c r="U251"/>
  <c r="M253"/>
  <c r="N252"/>
  <c r="I254"/>
  <c r="J254" s="1"/>
  <c r="T253"/>
  <c r="H254"/>
  <c r="S254" s="1"/>
  <c r="O252" l="1"/>
  <c r="V252" s="1"/>
  <c r="U252"/>
  <c r="M254"/>
  <c r="N253"/>
  <c r="I255"/>
  <c r="J255" s="1"/>
  <c r="T254"/>
  <c r="H255"/>
  <c r="S255" s="1"/>
  <c r="O253" l="1"/>
  <c r="V253" s="1"/>
  <c r="U253"/>
  <c r="M255"/>
  <c r="N254"/>
  <c r="I256"/>
  <c r="J256" s="1"/>
  <c r="T255"/>
  <c r="H256"/>
  <c r="S256" s="1"/>
  <c r="O254" l="1"/>
  <c r="V254" s="1"/>
  <c r="U254"/>
  <c r="M256"/>
  <c r="N255"/>
  <c r="I257"/>
  <c r="J257" s="1"/>
  <c r="T256"/>
  <c r="H257"/>
  <c r="S257" s="1"/>
  <c r="O255" l="1"/>
  <c r="V255" s="1"/>
  <c r="U255"/>
  <c r="M257"/>
  <c r="N256"/>
  <c r="I258"/>
  <c r="J258" s="1"/>
  <c r="T257"/>
  <c r="H258"/>
  <c r="S258" s="1"/>
  <c r="O256" l="1"/>
  <c r="V256" s="1"/>
  <c r="U256"/>
  <c r="M258"/>
  <c r="N257"/>
  <c r="I259"/>
  <c r="J259" s="1"/>
  <c r="T258"/>
  <c r="H259"/>
  <c r="S259" s="1"/>
  <c r="O257" l="1"/>
  <c r="V257" s="1"/>
  <c r="U257"/>
  <c r="M259"/>
  <c r="N258"/>
  <c r="I260"/>
  <c r="J260" s="1"/>
  <c r="T259"/>
  <c r="H260"/>
  <c r="S260" s="1"/>
  <c r="O258" l="1"/>
  <c r="V258" s="1"/>
  <c r="U258"/>
  <c r="M260"/>
  <c r="N259"/>
  <c r="I261"/>
  <c r="J261" s="1"/>
  <c r="T260"/>
  <c r="H261"/>
  <c r="S261" s="1"/>
  <c r="O259" l="1"/>
  <c r="V259" s="1"/>
  <c r="U259"/>
  <c r="M261"/>
  <c r="N260"/>
  <c r="I262"/>
  <c r="J262" s="1"/>
  <c r="T261"/>
  <c r="H262"/>
  <c r="S262" s="1"/>
  <c r="O260" l="1"/>
  <c r="V260" s="1"/>
  <c r="U260"/>
  <c r="M262"/>
  <c r="N261"/>
  <c r="I263"/>
  <c r="J263" s="1"/>
  <c r="T262"/>
  <c r="H263"/>
  <c r="S263" s="1"/>
  <c r="O261" l="1"/>
  <c r="V261" s="1"/>
  <c r="U261"/>
  <c r="M263"/>
  <c r="N262"/>
  <c r="I264"/>
  <c r="J264" s="1"/>
  <c r="T263"/>
  <c r="H264"/>
  <c r="S264" s="1"/>
  <c r="O262" l="1"/>
  <c r="V262" s="1"/>
  <c r="U262"/>
  <c r="M264"/>
  <c r="N263"/>
  <c r="I265"/>
  <c r="J265" s="1"/>
  <c r="T264"/>
  <c r="H265"/>
  <c r="S265" s="1"/>
  <c r="O263" l="1"/>
  <c r="V263" s="1"/>
  <c r="U263"/>
  <c r="M265"/>
  <c r="N264"/>
  <c r="I266"/>
  <c r="J266" s="1"/>
  <c r="T265"/>
  <c r="H266"/>
  <c r="S266" s="1"/>
  <c r="O264" l="1"/>
  <c r="V264" s="1"/>
  <c r="U264"/>
  <c r="M266"/>
  <c r="N265"/>
  <c r="I267"/>
  <c r="J267" s="1"/>
  <c r="T266"/>
  <c r="H267"/>
  <c r="S267" s="1"/>
  <c r="O265" l="1"/>
  <c r="V265" s="1"/>
  <c r="U265"/>
  <c r="M267"/>
  <c r="N266"/>
  <c r="I268"/>
  <c r="J268" s="1"/>
  <c r="T267"/>
  <c r="H268"/>
  <c r="S268" s="1"/>
  <c r="O266" l="1"/>
  <c r="V266" s="1"/>
  <c r="U266"/>
  <c r="M268"/>
  <c r="N267"/>
  <c r="I269"/>
  <c r="J269" s="1"/>
  <c r="T268"/>
  <c r="H269"/>
  <c r="S269" s="1"/>
  <c r="O267" l="1"/>
  <c r="V267" s="1"/>
  <c r="U267"/>
  <c r="M269"/>
  <c r="N268"/>
  <c r="I270"/>
  <c r="J270" s="1"/>
  <c r="T269"/>
  <c r="H270"/>
  <c r="S270" s="1"/>
  <c r="O268" l="1"/>
  <c r="V268" s="1"/>
  <c r="U268"/>
  <c r="M270"/>
  <c r="N269"/>
  <c r="I271"/>
  <c r="J271" s="1"/>
  <c r="T270"/>
  <c r="H271"/>
  <c r="S271" s="1"/>
  <c r="O269" l="1"/>
  <c r="V269" s="1"/>
  <c r="U269"/>
  <c r="M271"/>
  <c r="N270"/>
  <c r="I272"/>
  <c r="J272" s="1"/>
  <c r="T271"/>
  <c r="H272"/>
  <c r="S272" s="1"/>
  <c r="O270" l="1"/>
  <c r="V270" s="1"/>
  <c r="U270"/>
  <c r="M272"/>
  <c r="N271"/>
  <c r="I273"/>
  <c r="J273" s="1"/>
  <c r="T272"/>
  <c r="H273"/>
  <c r="S273" s="1"/>
  <c r="O271" l="1"/>
  <c r="V271" s="1"/>
  <c r="U271"/>
  <c r="M273"/>
  <c r="N272"/>
  <c r="I274"/>
  <c r="J274" s="1"/>
  <c r="T273"/>
  <c r="H274"/>
  <c r="S274" s="1"/>
  <c r="O272" l="1"/>
  <c r="V272" s="1"/>
  <c r="U272"/>
  <c r="M274"/>
  <c r="N273"/>
  <c r="I275"/>
  <c r="J275" s="1"/>
  <c r="T274"/>
  <c r="H275"/>
  <c r="S275" s="1"/>
  <c r="O273" l="1"/>
  <c r="V273" s="1"/>
  <c r="U273"/>
  <c r="M275"/>
  <c r="N274"/>
  <c r="I276"/>
  <c r="J276" s="1"/>
  <c r="T275"/>
  <c r="H276"/>
  <c r="S276" s="1"/>
  <c r="O274" l="1"/>
  <c r="V274" s="1"/>
  <c r="U274"/>
  <c r="M276"/>
  <c r="N275"/>
  <c r="I277"/>
  <c r="J277" s="1"/>
  <c r="T276"/>
  <c r="H277"/>
  <c r="S277" s="1"/>
  <c r="O275" l="1"/>
  <c r="V275" s="1"/>
  <c r="U275"/>
  <c r="M277"/>
  <c r="N276"/>
  <c r="I278"/>
  <c r="J278" s="1"/>
  <c r="T277"/>
  <c r="H278"/>
  <c r="S278" s="1"/>
  <c r="O276" l="1"/>
  <c r="V276" s="1"/>
  <c r="U276"/>
  <c r="M278"/>
  <c r="N277"/>
  <c r="I279"/>
  <c r="J279" s="1"/>
  <c r="T278"/>
  <c r="H279"/>
  <c r="S279" s="1"/>
  <c r="O277" l="1"/>
  <c r="V277" s="1"/>
  <c r="U277"/>
  <c r="M279"/>
  <c r="N278"/>
  <c r="I280"/>
  <c r="J280" s="1"/>
  <c r="T279"/>
  <c r="H280"/>
  <c r="S280" s="1"/>
  <c r="O278" l="1"/>
  <c r="V278" s="1"/>
  <c r="U278"/>
  <c r="M280"/>
  <c r="N279"/>
  <c r="I281"/>
  <c r="J281" s="1"/>
  <c r="T280"/>
  <c r="H281"/>
  <c r="S281" s="1"/>
  <c r="O279" l="1"/>
  <c r="V279" s="1"/>
  <c r="U279"/>
  <c r="M281"/>
  <c r="N280"/>
  <c r="I282"/>
  <c r="J282" s="1"/>
  <c r="T281"/>
  <c r="H282"/>
  <c r="S282" s="1"/>
  <c r="O280" l="1"/>
  <c r="V280" s="1"/>
  <c r="U280"/>
  <c r="M282"/>
  <c r="N281"/>
  <c r="I283"/>
  <c r="J283" s="1"/>
  <c r="T282"/>
  <c r="H283"/>
  <c r="S283" s="1"/>
  <c r="O281" l="1"/>
  <c r="V281" s="1"/>
  <c r="U281"/>
  <c r="M283"/>
  <c r="N282"/>
  <c r="I284"/>
  <c r="J284" s="1"/>
  <c r="T283"/>
  <c r="H284"/>
  <c r="S284" s="1"/>
  <c r="O282" l="1"/>
  <c r="V282" s="1"/>
  <c r="U282"/>
  <c r="M284"/>
  <c r="N283"/>
  <c r="I285"/>
  <c r="J285" s="1"/>
  <c r="T284"/>
  <c r="H285"/>
  <c r="S285" s="1"/>
  <c r="O283" l="1"/>
  <c r="V283" s="1"/>
  <c r="U283"/>
  <c r="M285"/>
  <c r="N284"/>
  <c r="I286"/>
  <c r="J286" s="1"/>
  <c r="T285"/>
  <c r="H286"/>
  <c r="S286" s="1"/>
  <c r="O284" l="1"/>
  <c r="V284" s="1"/>
  <c r="U284"/>
  <c r="M286"/>
  <c r="N285"/>
  <c r="I287"/>
  <c r="J287" s="1"/>
  <c r="T286"/>
  <c r="H287"/>
  <c r="S287" s="1"/>
  <c r="O285" l="1"/>
  <c r="V285" s="1"/>
  <c r="U285"/>
  <c r="M287"/>
  <c r="N286"/>
  <c r="I288"/>
  <c r="J288" s="1"/>
  <c r="T287"/>
  <c r="H288"/>
  <c r="S288" s="1"/>
  <c r="O286" l="1"/>
  <c r="V286" s="1"/>
  <c r="U286"/>
  <c r="M288"/>
  <c r="N287"/>
  <c r="I289"/>
  <c r="J289" s="1"/>
  <c r="T288"/>
  <c r="H289"/>
  <c r="S289" s="1"/>
  <c r="O287" l="1"/>
  <c r="V287" s="1"/>
  <c r="U287"/>
  <c r="M289"/>
  <c r="N288"/>
  <c r="I290"/>
  <c r="J290" s="1"/>
  <c r="T289"/>
  <c r="H290"/>
  <c r="S290" s="1"/>
  <c r="O288" l="1"/>
  <c r="V288" s="1"/>
  <c r="U288"/>
  <c r="M290"/>
  <c r="N289"/>
  <c r="I291"/>
  <c r="J291" s="1"/>
  <c r="T290"/>
  <c r="H291"/>
  <c r="S291" s="1"/>
  <c r="O289" l="1"/>
  <c r="V289" s="1"/>
  <c r="U289"/>
  <c r="M291"/>
  <c r="N290"/>
  <c r="I292"/>
  <c r="J292" s="1"/>
  <c r="T291"/>
  <c r="H292"/>
  <c r="S292" s="1"/>
  <c r="O290" l="1"/>
  <c r="V290" s="1"/>
  <c r="U290"/>
  <c r="M292"/>
  <c r="N291"/>
  <c r="I293"/>
  <c r="J293" s="1"/>
  <c r="T292"/>
  <c r="H293"/>
  <c r="S293" s="1"/>
  <c r="O291" l="1"/>
  <c r="V291" s="1"/>
  <c r="U291"/>
  <c r="M293"/>
  <c r="N292"/>
  <c r="I294"/>
  <c r="J294" s="1"/>
  <c r="T293"/>
  <c r="H294"/>
  <c r="S294" s="1"/>
  <c r="O292" l="1"/>
  <c r="V292" s="1"/>
  <c r="U292"/>
  <c r="M294"/>
  <c r="N293"/>
  <c r="I295"/>
  <c r="J295" s="1"/>
  <c r="T294"/>
  <c r="H295"/>
  <c r="S295" s="1"/>
  <c r="O293" l="1"/>
  <c r="V293" s="1"/>
  <c r="U293"/>
  <c r="M295"/>
  <c r="N294"/>
  <c r="I296"/>
  <c r="J296" s="1"/>
  <c r="T295"/>
  <c r="H296"/>
  <c r="S296" s="1"/>
  <c r="O294" l="1"/>
  <c r="V294" s="1"/>
  <c r="U294"/>
  <c r="M296"/>
  <c r="N295"/>
  <c r="I297"/>
  <c r="J297" s="1"/>
  <c r="T296"/>
  <c r="H297"/>
  <c r="S297" s="1"/>
  <c r="O295" l="1"/>
  <c r="V295" s="1"/>
  <c r="U295"/>
  <c r="M297"/>
  <c r="N296"/>
  <c r="I298"/>
  <c r="J298" s="1"/>
  <c r="T297"/>
  <c r="H298"/>
  <c r="S298" s="1"/>
  <c r="O296" l="1"/>
  <c r="V296" s="1"/>
  <c r="U296"/>
  <c r="M298"/>
  <c r="N297"/>
  <c r="I299"/>
  <c r="J299" s="1"/>
  <c r="T298"/>
  <c r="H299"/>
  <c r="S299" s="1"/>
  <c r="O297" l="1"/>
  <c r="V297" s="1"/>
  <c r="U297"/>
  <c r="M299"/>
  <c r="N298"/>
  <c r="I300"/>
  <c r="J300" s="1"/>
  <c r="T299"/>
  <c r="H300"/>
  <c r="S300" s="1"/>
  <c r="O298" l="1"/>
  <c r="V298" s="1"/>
  <c r="U298"/>
  <c r="M300"/>
  <c r="N299"/>
  <c r="I301"/>
  <c r="J301" s="1"/>
  <c r="T300"/>
  <c r="H301"/>
  <c r="S301" s="1"/>
  <c r="O299" l="1"/>
  <c r="V299" s="1"/>
  <c r="U299"/>
  <c r="M301"/>
  <c r="N300"/>
  <c r="I302"/>
  <c r="J302" s="1"/>
  <c r="T301"/>
  <c r="H302"/>
  <c r="S302" s="1"/>
  <c r="O300" l="1"/>
  <c r="V300" s="1"/>
  <c r="U300"/>
  <c r="M302"/>
  <c r="N301"/>
  <c r="I303"/>
  <c r="J303" s="1"/>
  <c r="T302"/>
  <c r="H303"/>
  <c r="S303" s="1"/>
  <c r="O301" l="1"/>
  <c r="V301" s="1"/>
  <c r="U301"/>
  <c r="M303"/>
  <c r="N302"/>
  <c r="I304"/>
  <c r="J304" s="1"/>
  <c r="T303"/>
  <c r="H304"/>
  <c r="S304" s="1"/>
  <c r="O302" l="1"/>
  <c r="V302" s="1"/>
  <c r="U302"/>
  <c r="M304"/>
  <c r="N303"/>
  <c r="I305"/>
  <c r="J305" s="1"/>
  <c r="T304"/>
  <c r="H305"/>
  <c r="S305" s="1"/>
  <c r="O303" l="1"/>
  <c r="V303" s="1"/>
  <c r="U303"/>
  <c r="M305"/>
  <c r="N304"/>
  <c r="I306"/>
  <c r="J306" s="1"/>
  <c r="T305"/>
  <c r="H306"/>
  <c r="S306" s="1"/>
  <c r="O304" l="1"/>
  <c r="V304" s="1"/>
  <c r="U304"/>
  <c r="M306"/>
  <c r="N305"/>
  <c r="I307"/>
  <c r="J307" s="1"/>
  <c r="T306"/>
  <c r="H307"/>
  <c r="S307" s="1"/>
  <c r="O305" l="1"/>
  <c r="V305" s="1"/>
  <c r="U305"/>
  <c r="M307"/>
  <c r="N306"/>
  <c r="I308"/>
  <c r="J308" s="1"/>
  <c r="T307"/>
  <c r="H308"/>
  <c r="S308" s="1"/>
  <c r="O306" l="1"/>
  <c r="V306" s="1"/>
  <c r="U306"/>
  <c r="M308"/>
  <c r="N307"/>
  <c r="I309"/>
  <c r="J309" s="1"/>
  <c r="T308"/>
  <c r="H309"/>
  <c r="S309" s="1"/>
  <c r="O307" l="1"/>
  <c r="V307" s="1"/>
  <c r="U307"/>
  <c r="M309"/>
  <c r="N308"/>
  <c r="I310"/>
  <c r="J310" s="1"/>
  <c r="T309"/>
  <c r="H310"/>
  <c r="S310" s="1"/>
  <c r="O308" l="1"/>
  <c r="V308" s="1"/>
  <c r="U308"/>
  <c r="M310"/>
  <c r="N309"/>
  <c r="I311"/>
  <c r="J311" s="1"/>
  <c r="T310"/>
  <c r="H311"/>
  <c r="S311" s="1"/>
  <c r="O309" l="1"/>
  <c r="V309" s="1"/>
  <c r="U309"/>
  <c r="M311"/>
  <c r="N310"/>
  <c r="I312"/>
  <c r="J312" s="1"/>
  <c r="T311"/>
  <c r="H312"/>
  <c r="S312" s="1"/>
  <c r="O310" l="1"/>
  <c r="V310" s="1"/>
  <c r="U310"/>
  <c r="M312"/>
  <c r="N311"/>
  <c r="I313"/>
  <c r="J313" s="1"/>
  <c r="T312"/>
  <c r="H313"/>
  <c r="S313" s="1"/>
  <c r="O311" l="1"/>
  <c r="V311" s="1"/>
  <c r="U311"/>
  <c r="M313"/>
  <c r="N312"/>
  <c r="I314"/>
  <c r="J314" s="1"/>
  <c r="T313"/>
  <c r="H314"/>
  <c r="S314" s="1"/>
  <c r="O312" l="1"/>
  <c r="V312" s="1"/>
  <c r="U312"/>
  <c r="M314"/>
  <c r="N313"/>
  <c r="I315"/>
  <c r="J315" s="1"/>
  <c r="T314"/>
  <c r="H315"/>
  <c r="S315" s="1"/>
  <c r="O313" l="1"/>
  <c r="V313" s="1"/>
  <c r="U313"/>
  <c r="M315"/>
  <c r="N314"/>
  <c r="I316"/>
  <c r="J316" s="1"/>
  <c r="T315"/>
  <c r="H316"/>
  <c r="S316" s="1"/>
  <c r="O314" l="1"/>
  <c r="V314" s="1"/>
  <c r="U314"/>
  <c r="M316"/>
  <c r="N315"/>
  <c r="I317"/>
  <c r="J317" s="1"/>
  <c r="T316"/>
  <c r="H317"/>
  <c r="S317" s="1"/>
  <c r="O315" l="1"/>
  <c r="V315" s="1"/>
  <c r="U315"/>
  <c r="M317"/>
  <c r="N316"/>
  <c r="I318"/>
  <c r="J318" s="1"/>
  <c r="T317"/>
  <c r="H318"/>
  <c r="S318" s="1"/>
  <c r="O316" l="1"/>
  <c r="V316" s="1"/>
  <c r="U316"/>
  <c r="M318"/>
  <c r="N317"/>
  <c r="I319"/>
  <c r="J319" s="1"/>
  <c r="T318"/>
  <c r="H319"/>
  <c r="S319" s="1"/>
  <c r="O317" l="1"/>
  <c r="V317" s="1"/>
  <c r="U317"/>
  <c r="M319"/>
  <c r="N318"/>
  <c r="I320"/>
  <c r="J320" s="1"/>
  <c r="T319"/>
  <c r="H320"/>
  <c r="S320" s="1"/>
  <c r="O318" l="1"/>
  <c r="V318" s="1"/>
  <c r="U318"/>
  <c r="M320"/>
  <c r="N319"/>
  <c r="I321"/>
  <c r="J321" s="1"/>
  <c r="T320"/>
  <c r="H321"/>
  <c r="S321" s="1"/>
  <c r="O319" l="1"/>
  <c r="V319" s="1"/>
  <c r="U319"/>
  <c r="M321"/>
  <c r="N320"/>
  <c r="I322"/>
  <c r="J322" s="1"/>
  <c r="T321"/>
  <c r="H322"/>
  <c r="S322" s="1"/>
  <c r="O320" l="1"/>
  <c r="V320" s="1"/>
  <c r="U320"/>
  <c r="M322"/>
  <c r="N321"/>
  <c r="I323"/>
  <c r="J323" s="1"/>
  <c r="T322"/>
  <c r="H323"/>
  <c r="S323" s="1"/>
  <c r="O321" l="1"/>
  <c r="V321" s="1"/>
  <c r="U321"/>
  <c r="M323"/>
  <c r="N322"/>
  <c r="I324"/>
  <c r="J324" s="1"/>
  <c r="T323"/>
  <c r="H324"/>
  <c r="S324" s="1"/>
  <c r="O322" l="1"/>
  <c r="V322" s="1"/>
  <c r="U322"/>
  <c r="M324"/>
  <c r="N323"/>
  <c r="I325"/>
  <c r="J325" s="1"/>
  <c r="T324"/>
  <c r="H325"/>
  <c r="S325" s="1"/>
  <c r="O323" l="1"/>
  <c r="V323" s="1"/>
  <c r="U323"/>
  <c r="M325"/>
  <c r="N324"/>
  <c r="I326"/>
  <c r="J326" s="1"/>
  <c r="T325"/>
  <c r="H326"/>
  <c r="S326" s="1"/>
  <c r="O324" l="1"/>
  <c r="V324" s="1"/>
  <c r="U324"/>
  <c r="M326"/>
  <c r="N325"/>
  <c r="I327"/>
  <c r="J327" s="1"/>
  <c r="T326"/>
  <c r="H327"/>
  <c r="S327" s="1"/>
  <c r="O325" l="1"/>
  <c r="V325" s="1"/>
  <c r="U325"/>
  <c r="M327"/>
  <c r="N326"/>
  <c r="I328"/>
  <c r="J328" s="1"/>
  <c r="T327"/>
  <c r="H328"/>
  <c r="S328" s="1"/>
  <c r="O326" l="1"/>
  <c r="V326" s="1"/>
  <c r="U326"/>
  <c r="M328"/>
  <c r="N327"/>
  <c r="I329"/>
  <c r="J329" s="1"/>
  <c r="T328"/>
  <c r="H329"/>
  <c r="S329" s="1"/>
  <c r="O327" l="1"/>
  <c r="V327" s="1"/>
  <c r="U327"/>
  <c r="M329"/>
  <c r="N328"/>
  <c r="I330"/>
  <c r="J330" s="1"/>
  <c r="T329"/>
  <c r="H330"/>
  <c r="S330" s="1"/>
  <c r="O328" l="1"/>
  <c r="V328" s="1"/>
  <c r="U328"/>
  <c r="M330"/>
  <c r="N329"/>
  <c r="I331"/>
  <c r="J331" s="1"/>
  <c r="T330"/>
  <c r="H331"/>
  <c r="S331" s="1"/>
  <c r="O329" l="1"/>
  <c r="V329" s="1"/>
  <c r="U329"/>
  <c r="M331"/>
  <c r="N330"/>
  <c r="I332"/>
  <c r="J332" s="1"/>
  <c r="T331"/>
  <c r="H332"/>
  <c r="S332" s="1"/>
  <c r="O330" l="1"/>
  <c r="V330" s="1"/>
  <c r="U330"/>
  <c r="M332"/>
  <c r="N331"/>
  <c r="I333"/>
  <c r="J333" s="1"/>
  <c r="T332"/>
  <c r="H333"/>
  <c r="S333" s="1"/>
  <c r="O331" l="1"/>
  <c r="V331" s="1"/>
  <c r="U331"/>
  <c r="M333"/>
  <c r="N332"/>
  <c r="I334"/>
  <c r="J334" s="1"/>
  <c r="T333"/>
  <c r="H334"/>
  <c r="S334" s="1"/>
  <c r="O332" l="1"/>
  <c r="V332" s="1"/>
  <c r="U332"/>
  <c r="M334"/>
  <c r="N333"/>
  <c r="I335"/>
  <c r="J335" s="1"/>
  <c r="T334"/>
  <c r="H335"/>
  <c r="S335" s="1"/>
  <c r="O333" l="1"/>
  <c r="V333" s="1"/>
  <c r="U333"/>
  <c r="M335"/>
  <c r="N334"/>
  <c r="I336"/>
  <c r="J336" s="1"/>
  <c r="T335"/>
  <c r="H336"/>
  <c r="S336" s="1"/>
  <c r="O334" l="1"/>
  <c r="V334" s="1"/>
  <c r="U334"/>
  <c r="M336"/>
  <c r="N335"/>
  <c r="I337"/>
  <c r="J337" s="1"/>
  <c r="T336"/>
  <c r="H337"/>
  <c r="S337" s="1"/>
  <c r="O335" l="1"/>
  <c r="V335" s="1"/>
  <c r="U335"/>
  <c r="M337"/>
  <c r="N336"/>
  <c r="I338"/>
  <c r="J338" s="1"/>
  <c r="T337"/>
  <c r="H338"/>
  <c r="S338" s="1"/>
  <c r="O336" l="1"/>
  <c r="V336" s="1"/>
  <c r="U336"/>
  <c r="M338"/>
  <c r="N337"/>
  <c r="I339"/>
  <c r="J339" s="1"/>
  <c r="T338"/>
  <c r="H339"/>
  <c r="S339" s="1"/>
  <c r="O337" l="1"/>
  <c r="V337" s="1"/>
  <c r="U337"/>
  <c r="M339"/>
  <c r="N338"/>
  <c r="I340"/>
  <c r="J340" s="1"/>
  <c r="T339"/>
  <c r="H340"/>
  <c r="S340" s="1"/>
  <c r="O338" l="1"/>
  <c r="V338" s="1"/>
  <c r="U338"/>
  <c r="M340"/>
  <c r="N339"/>
  <c r="I341"/>
  <c r="J341" s="1"/>
  <c r="T340"/>
  <c r="H341"/>
  <c r="S341" s="1"/>
  <c r="O339" l="1"/>
  <c r="V339" s="1"/>
  <c r="U339"/>
  <c r="M341"/>
  <c r="N340"/>
  <c r="I342"/>
  <c r="J342" s="1"/>
  <c r="T341"/>
  <c r="H342"/>
  <c r="S342" s="1"/>
  <c r="O340" l="1"/>
  <c r="V340" s="1"/>
  <c r="U340"/>
  <c r="M342"/>
  <c r="N341"/>
  <c r="I343"/>
  <c r="J343" s="1"/>
  <c r="T342"/>
  <c r="H343"/>
  <c r="S343" s="1"/>
  <c r="O341" l="1"/>
  <c r="V341" s="1"/>
  <c r="U341"/>
  <c r="M343"/>
  <c r="N342"/>
  <c r="I344"/>
  <c r="J344" s="1"/>
  <c r="T343"/>
  <c r="H344"/>
  <c r="S344" s="1"/>
  <c r="O342" l="1"/>
  <c r="V342" s="1"/>
  <c r="U342"/>
  <c r="M344"/>
  <c r="N343"/>
  <c r="I345"/>
  <c r="J345" s="1"/>
  <c r="T344"/>
  <c r="H345"/>
  <c r="S345" s="1"/>
  <c r="O343" l="1"/>
  <c r="V343" s="1"/>
  <c r="U343"/>
  <c r="M345"/>
  <c r="N344"/>
  <c r="I346"/>
  <c r="J346" s="1"/>
  <c r="T345"/>
  <c r="H346"/>
  <c r="S346" s="1"/>
  <c r="O344" l="1"/>
  <c r="V344" s="1"/>
  <c r="U344"/>
  <c r="M346"/>
  <c r="N345"/>
  <c r="I347"/>
  <c r="J347" s="1"/>
  <c r="T346"/>
  <c r="H347"/>
  <c r="S347" s="1"/>
  <c r="O345" l="1"/>
  <c r="V345" s="1"/>
  <c r="U345"/>
  <c r="M347"/>
  <c r="N346"/>
  <c r="I348"/>
  <c r="J348" s="1"/>
  <c r="T347"/>
  <c r="H348"/>
  <c r="S348" s="1"/>
  <c r="O346" l="1"/>
  <c r="V346" s="1"/>
  <c r="U346"/>
  <c r="M348"/>
  <c r="N347"/>
  <c r="I349"/>
  <c r="J349" s="1"/>
  <c r="T348"/>
  <c r="H349"/>
  <c r="S349" s="1"/>
  <c r="O347" l="1"/>
  <c r="V347" s="1"/>
  <c r="U347"/>
  <c r="M349"/>
  <c r="N348"/>
  <c r="I350"/>
  <c r="J350" s="1"/>
  <c r="T349"/>
  <c r="H350"/>
  <c r="S350" s="1"/>
  <c r="O348" l="1"/>
  <c r="V348" s="1"/>
  <c r="U348"/>
  <c r="M350"/>
  <c r="N349"/>
  <c r="I351"/>
  <c r="J351" s="1"/>
  <c r="T350"/>
  <c r="H351"/>
  <c r="S351" s="1"/>
  <c r="O349" l="1"/>
  <c r="V349" s="1"/>
  <c r="U349"/>
  <c r="M351"/>
  <c r="N350"/>
  <c r="I352"/>
  <c r="J352" s="1"/>
  <c r="T351"/>
  <c r="H352"/>
  <c r="S352" s="1"/>
  <c r="O350" l="1"/>
  <c r="V350" s="1"/>
  <c r="U350"/>
  <c r="M352"/>
  <c r="N351"/>
  <c r="I353"/>
  <c r="J353" s="1"/>
  <c r="T352"/>
  <c r="H353"/>
  <c r="S353" s="1"/>
  <c r="O351" l="1"/>
  <c r="V351" s="1"/>
  <c r="U351"/>
  <c r="M353"/>
  <c r="N352"/>
  <c r="I354"/>
  <c r="J354" s="1"/>
  <c r="T353"/>
  <c r="H354"/>
  <c r="S354" s="1"/>
  <c r="O352" l="1"/>
  <c r="V352" s="1"/>
  <c r="U352"/>
  <c r="M354"/>
  <c r="N353"/>
  <c r="I355"/>
  <c r="J355" s="1"/>
  <c r="T354"/>
  <c r="H355"/>
  <c r="S355" s="1"/>
  <c r="O353" l="1"/>
  <c r="V353" s="1"/>
  <c r="U353"/>
  <c r="M355"/>
  <c r="N354"/>
  <c r="I356"/>
  <c r="J356" s="1"/>
  <c r="T355"/>
  <c r="H356"/>
  <c r="S356" s="1"/>
  <c r="O354" l="1"/>
  <c r="V354" s="1"/>
  <c r="U354"/>
  <c r="M356"/>
  <c r="N355"/>
  <c r="I357"/>
  <c r="J357" s="1"/>
  <c r="T356"/>
  <c r="H357"/>
  <c r="S357" s="1"/>
  <c r="O355" l="1"/>
  <c r="V355" s="1"/>
  <c r="U355"/>
  <c r="M357"/>
  <c r="N356"/>
  <c r="I358"/>
  <c r="J358" s="1"/>
  <c r="T357"/>
  <c r="H358"/>
  <c r="S358" s="1"/>
  <c r="O356" l="1"/>
  <c r="V356" s="1"/>
  <c r="U356"/>
  <c r="M358"/>
  <c r="N357"/>
  <c r="I359"/>
  <c r="J359" s="1"/>
  <c r="T358"/>
  <c r="H359"/>
  <c r="S359" s="1"/>
  <c r="O357" l="1"/>
  <c r="V357" s="1"/>
  <c r="U357"/>
  <c r="M359"/>
  <c r="N358"/>
  <c r="I360"/>
  <c r="J360" s="1"/>
  <c r="T359"/>
  <c r="H360"/>
  <c r="S360" s="1"/>
  <c r="O358" l="1"/>
  <c r="V358" s="1"/>
  <c r="U358"/>
  <c r="M360"/>
  <c r="N359"/>
  <c r="I361"/>
  <c r="J361" s="1"/>
  <c r="T360"/>
  <c r="H361"/>
  <c r="S361" s="1"/>
  <c r="O359" l="1"/>
  <c r="V359" s="1"/>
  <c r="U359"/>
  <c r="M361"/>
  <c r="N360"/>
  <c r="I362"/>
  <c r="J362" s="1"/>
  <c r="T361"/>
  <c r="H362"/>
  <c r="S362" s="1"/>
  <c r="O360" l="1"/>
  <c r="V360" s="1"/>
  <c r="U360"/>
  <c r="M362"/>
  <c r="N361"/>
  <c r="I363"/>
  <c r="J363" s="1"/>
  <c r="T362"/>
  <c r="H363"/>
  <c r="S363" s="1"/>
  <c r="O361" l="1"/>
  <c r="V361" s="1"/>
  <c r="U361"/>
  <c r="M363"/>
  <c r="N362"/>
  <c r="I364"/>
  <c r="J364" s="1"/>
  <c r="T363"/>
  <c r="H364"/>
  <c r="S364" s="1"/>
  <c r="O362" l="1"/>
  <c r="V362" s="1"/>
  <c r="U362"/>
  <c r="M364"/>
  <c r="N363"/>
  <c r="I365"/>
  <c r="J365" s="1"/>
  <c r="T364"/>
  <c r="H365"/>
  <c r="S365" s="1"/>
  <c r="O363" l="1"/>
  <c r="V363" s="1"/>
  <c r="U363"/>
  <c r="M365"/>
  <c r="N364"/>
  <c r="I366"/>
  <c r="T365"/>
  <c r="H366"/>
  <c r="S366" s="1"/>
  <c r="O364" l="1"/>
  <c r="V364" s="1"/>
  <c r="U364"/>
  <c r="M366"/>
  <c r="N366" s="1"/>
  <c r="U366" s="1"/>
  <c r="N365"/>
  <c r="T366"/>
  <c r="J366"/>
  <c r="O365" l="1"/>
  <c r="V365" s="1"/>
  <c r="U365"/>
  <c r="O366"/>
  <c r="V366" l="1"/>
</calcChain>
</file>

<file path=xl/sharedStrings.xml><?xml version="1.0" encoding="utf-8"?>
<sst xmlns="http://schemas.openxmlformats.org/spreadsheetml/2006/main" count="82" uniqueCount="74">
  <si>
    <t>sin1</t>
  </si>
  <si>
    <t>sin2</t>
  </si>
  <si>
    <t>Months</t>
  </si>
  <si>
    <t>step</t>
  </si>
  <si>
    <t>sin1 cyc/yr:</t>
  </si>
  <si>
    <t>sin2 cyc/yr:</t>
  </si>
  <si>
    <t>Step12:</t>
  </si>
  <si>
    <t>Slope °C/mth:</t>
  </si>
  <si>
    <t>CO2 base:</t>
  </si>
  <si>
    <t>Sink tau:</t>
  </si>
  <si>
    <t>alpha1:</t>
  </si>
  <si>
    <t>alpha2:</t>
  </si>
  <si>
    <t>cyc/yr1:</t>
  </si>
  <si>
    <t>cyc/yr2:</t>
  </si>
  <si>
    <t>T_slope:</t>
  </si>
  <si>
    <t>dT/dt</t>
  </si>
  <si>
    <t>E_slope:</t>
  </si>
  <si>
    <t>E_lin:</t>
  </si>
  <si>
    <t>step_12:</t>
  </si>
  <si>
    <t>Sink_tau:</t>
  </si>
  <si>
    <t>Bio/°C:</t>
  </si>
  <si>
    <t>CO2 start:</t>
  </si>
  <si>
    <t>Bio CO2</t>
  </si>
  <si>
    <t>Bio dCO2/dt</t>
  </si>
  <si>
    <t>E_start:</t>
  </si>
  <si>
    <t>CO2_start</t>
  </si>
  <si>
    <t>Natural CO2</t>
  </si>
  <si>
    <t>slope</t>
  </si>
  <si>
    <t>Nat. tau:</t>
  </si>
  <si>
    <t>Natural dCO2/dt</t>
  </si>
  <si>
    <t>E_base:</t>
  </si>
  <si>
    <t>Equil. T</t>
  </si>
  <si>
    <t>Ocean/°C:</t>
  </si>
  <si>
    <t>Total CO2</t>
  </si>
  <si>
    <t>Atm CO2</t>
  </si>
  <si>
    <t>Total emiss.</t>
  </si>
  <si>
    <t>Total T</t>
  </si>
  <si>
    <t>Total dCO2/dt</t>
  </si>
  <si>
    <t>Emiss. CO2</t>
  </si>
  <si>
    <t>Emiss./month</t>
  </si>
  <si>
    <t>Nat_tau:</t>
  </si>
  <si>
    <t>Emiss. dCO2/dt</t>
  </si>
  <si>
    <r>
      <t>Changeable parameters:</t>
    </r>
    <r>
      <rPr>
        <sz val="11"/>
        <color rgb="FF333333"/>
        <rFont val="Calibri"/>
        <family val="2"/>
        <scheme val="minor"/>
      </rPr>
      <t xml:space="preserve"> </t>
    </r>
  </si>
  <si>
    <t>These are in Row 1-3, Column 25-39 of the sheet:</t>
  </si>
  <si>
    <t xml:space="preserve">sin1 cyc/yr: </t>
  </si>
  <si>
    <t>cycles per year for the first sinusoid.</t>
  </si>
  <si>
    <t xml:space="preserve">step12: </t>
  </si>
  <si>
    <t>temperature jump in °C at the 12th month.</t>
  </si>
  <si>
    <t xml:space="preserve">T_slope: </t>
  </si>
  <si>
    <t>temperature slope in °C/month.</t>
  </si>
  <si>
    <t>cycles per year for the second sinusoid.</t>
  </si>
  <si>
    <t>response of the biosphere to temperature ppmv/°C.</t>
  </si>
  <si>
    <t xml:space="preserve">Ocean/°C: </t>
  </si>
  <si>
    <t>response of the oceans to temperature ppmv/°C.</t>
  </si>
  <si>
    <t xml:space="preserve">Nat_tau: </t>
  </si>
  <si>
    <t>natural decay rate of the transient response for both oceans and vegetation in months.</t>
  </si>
  <si>
    <t xml:space="preserve">Sink_tau: </t>
  </si>
  <si>
    <t>decay rate for any excess CO2 in the atmosphere above steady state in months.</t>
  </si>
  <si>
    <t xml:space="preserve">CO2_base: </t>
  </si>
  <si>
    <t>CO2 level at steady state at the start (filled in for 1958) in ppmv.</t>
  </si>
  <si>
    <t xml:space="preserve">CO2_start: </t>
  </si>
  <si>
    <t>CO2 level in the atmosphere at the start (filled in for 1958) in ppmv.</t>
  </si>
  <si>
    <t xml:space="preserve">E_base: </t>
  </si>
  <si>
    <t>total emissions up to the start (filled in for 1958) in ppmv.</t>
  </si>
  <si>
    <t xml:space="preserve">E_start: </t>
  </si>
  <si>
    <t>emissions in the start year (filled in for 1958) in ppmv/year.</t>
  </si>
  <si>
    <t xml:space="preserve"> linear increase of emissions in ppmv/year.</t>
  </si>
  <si>
    <t xml:space="preserve">E_lin: </t>
  </si>
  <si>
    <t xml:space="preserve">quadratic increase of emissions in ppmv/year^2. </t>
  </si>
  <si>
    <r>
      <t>Note:</t>
    </r>
    <r>
      <rPr>
        <sz val="11"/>
        <color rgb="FF333333"/>
        <rFont val="Calibri"/>
        <family val="2"/>
        <scheme val="minor"/>
      </rPr>
      <t xml:space="preserve"> </t>
    </r>
  </si>
  <si>
    <t xml:space="preserve">As I am familiar with the R1C1-style version of Excel (as was originally on the Apple Mac), the sheet is in that style. </t>
  </si>
  <si>
    <t xml:space="preserve">For those familiar with the $A$1 style, as inherited from Lotus 1-2-3 on PC's, one can switch styles by clicking </t>
  </si>
  <si>
    <t>on the Office button, click "Excel Options", "Formulas" and deselect "R1C1 reference style".</t>
  </si>
  <si>
    <t>The different parameters can be changed at will and the effect in the three plotted parts (atmosphere, derivatives, temperature + derivatives) are immediately displayed. It is all free to experiment by adding columns and plotting additional variables...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</si>
</sst>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Font="1"/>
    <xf numFmtId="0" fontId="1" fillId="0" borderId="0" xfId="0" applyFont="1" applyAlignment="1">
      <alignment horizontal="right"/>
    </xf>
    <xf numFmtId="2" fontId="0" fillId="0" borderId="0" xfId="0" applyNumberFormat="1" applyFont="1"/>
    <xf numFmtId="165" fontId="0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left"/>
    </xf>
    <xf numFmtId="2" fontId="1" fillId="0" borderId="5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1" fillId="0" borderId="4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0" borderId="0" xfId="0" applyBorder="1" applyAlignment="1">
      <alignment horizontal="left"/>
    </xf>
    <xf numFmtId="165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2" xfId="0" applyNumberFormat="1" applyBorder="1" applyAlignment="1">
      <alignment horizontal="left"/>
    </xf>
    <xf numFmtId="0" fontId="1" fillId="0" borderId="0" xfId="0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Font="1"/>
    <xf numFmtId="166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100"/>
            </a:pPr>
            <a:r>
              <a:rPr lang="nl-BE" sz="1100"/>
              <a:t>Transient response CO2 after T changes (2 sinusoids + slope + emissions)</a:t>
            </a:r>
          </a:p>
        </c:rich>
      </c:tx>
      <c:layout/>
    </c:title>
    <c:plotArea>
      <c:layout/>
      <c:scatterChart>
        <c:scatterStyle val="smoothMarker"/>
        <c:ser>
          <c:idx val="4"/>
          <c:order val="0"/>
          <c:tx>
            <c:strRef>
              <c:f>theory!$G$4</c:f>
              <c:strCache>
                <c:ptCount val="1"/>
                <c:pt idx="0">
                  <c:v>Total T</c:v>
                </c:pt>
              </c:strCache>
            </c:strRef>
          </c:tx>
          <c:marker>
            <c:symbol val="star"/>
            <c:size val="2"/>
          </c:marker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theory!$G$6:$G$366</c:f>
              <c:numCache>
                <c:formatCode>0.00</c:formatCode>
                <c:ptCount val="361"/>
                <c:pt idx="0">
                  <c:v>0</c:v>
                </c:pt>
                <c:pt idx="1">
                  <c:v>0.30615718172274542</c:v>
                </c:pt>
                <c:pt idx="2">
                  <c:v>0.60480638675944665</c:v>
                </c:pt>
                <c:pt idx="3">
                  <c:v>0.88863808669561539</c:v>
                </c:pt>
                <c:pt idx="4">
                  <c:v>1.1507341281291521</c:v>
                </c:pt>
                <c:pt idx="5">
                  <c:v>1.3847497754099887</c:v>
                </c:pt>
                <c:pt idx="6">
                  <c:v>1.5850798203450063</c:v>
                </c:pt>
                <c:pt idx="7">
                  <c:v>1.7470041684209381</c:v>
                </c:pt>
                <c:pt idx="8">
                  <c:v>1.8668089013375353</c:v>
                </c:pt>
                <c:pt idx="9">
                  <c:v>1.9418795201742813</c:v>
                </c:pt>
                <c:pt idx="10">
                  <c:v>1.9707638716260465</c:v>
                </c:pt>
                <c:pt idx="11">
                  <c:v>1.9532031279950886</c:v>
                </c:pt>
                <c:pt idx="12">
                  <c:v>1.8901301045447303</c:v>
                </c:pt>
                <c:pt idx="13">
                  <c:v>1.7836351286557621</c:v>
                </c:pt>
                <c:pt idx="14">
                  <c:v>1.63690059675341</c:v>
                </c:pt>
                <c:pt idx="15">
                  <c:v>1.4541062402944966</c:v>
                </c:pt>
                <c:pt idx="16">
                  <c:v>1.2403079454540102</c:v>
                </c:pt>
                <c:pt idx="17">
                  <c:v>1.0012937086527856</c:v>
                </c:pt>
                <c:pt idx="18">
                  <c:v>0.74342094044673901</c:v>
                </c:pt>
                <c:pt idx="19">
                  <c:v>0.47343983550157542</c:v>
                </c:pt>
                <c:pt idx="20">
                  <c:v>0.19830789210851671</c:v>
                </c:pt>
                <c:pt idx="21">
                  <c:v>-7.4999119169205292E-2</c:v>
                </c:pt>
                <c:pt idx="22">
                  <c:v>-0.33967437725612626</c:v>
                </c:pt>
                <c:pt idx="23">
                  <c:v>-0.58926015770051332</c:v>
                </c:pt>
                <c:pt idx="24">
                  <c:v>-0.8178158883040747</c:v>
                </c:pt>
                <c:pt idx="25">
                  <c:v>-1.0200694891183602</c:v>
                </c:pt>
                <c:pt idx="26">
                  <c:v>-1.1915478976775014</c:v>
                </c:pt>
                <c:pt idx="27">
                  <c:v>-1.3286833213320421</c:v>
                </c:pt>
                <c:pt idx="28">
                  <c:v>-1.4288924959212412</c:v>
                </c:pt>
                <c:pt idx="29">
                  <c:v>-1.4906270413711515</c:v>
                </c:pt>
                <c:pt idx="30">
                  <c:v>-1.5133938656339352</c:v>
                </c:pt>
                <c:pt idx="31">
                  <c:v>-1.4977454528339227</c:v>
                </c:pt>
                <c:pt idx="32">
                  <c:v>-1.4452407531249039</c:v>
                </c:pt>
                <c:pt idx="33">
                  <c:v>-1.358378244376784</c:v>
                </c:pt>
                <c:pt idx="34">
                  <c:v>-1.2405035341893518</c:v>
                </c:pt>
                <c:pt idx="35">
                  <c:v>-1.0956945914269918</c:v>
                </c:pt>
                <c:pt idx="36">
                  <c:v>-0.92862831848937666</c:v>
                </c:pt>
                <c:pt idx="37">
                  <c:v>-0.74443268096836912</c:v>
                </c:pt>
                <c:pt idx="38">
                  <c:v>-0.54852898588668708</c:v>
                </c:pt>
                <c:pt idx="39">
                  <c:v>-0.34646913308991273</c:v>
                </c:pt>
                <c:pt idx="40">
                  <c:v>-0.14377275060785427</c:v>
                </c:pt>
                <c:pt idx="41">
                  <c:v>5.423093756854451E-2</c:v>
                </c:pt>
                <c:pt idx="42">
                  <c:v>0.2425518708105408</c:v>
                </c:pt>
                <c:pt idx="43">
                  <c:v>0.4166742439289885</c:v>
                </c:pt>
                <c:pt idx="44">
                  <c:v>0.57267411040802274</c:v>
                </c:pt>
                <c:pt idx="45">
                  <c:v>0.70731625920978869</c:v>
                </c:pt>
                <c:pt idx="46">
                  <c:v>0.81812780419799147</c:v>
                </c:pt>
                <c:pt idx="47">
                  <c:v>0.90344667312251492</c:v>
                </c:pt>
                <c:pt idx="48">
                  <c:v>0.96244397885093713</c:v>
                </c:pt>
                <c:pt idx="49">
                  <c:v>0.9951200743836065</c:v>
                </c:pt>
                <c:pt idx="50">
                  <c:v>1.0022749098362995</c:v>
                </c:pt>
                <c:pt idx="51">
                  <c:v>0.98545409891563163</c:v>
                </c:pt>
                <c:pt idx="52">
                  <c:v>0.94687284031993257</c:v>
                </c:pt>
                <c:pt idx="53">
                  <c:v>0.88932050355577341</c:v>
                </c:pt>
                <c:pt idx="54">
                  <c:v>0.8160492588430962</c:v>
                </c:pt>
                <c:pt idx="55">
                  <c:v>0.73065059006311639</c:v>
                </c:pt>
                <c:pt idx="56">
                  <c:v>0.63692386456567618</c:v>
                </c:pt>
                <c:pt idx="57">
                  <c:v>0.53874133449266315</c:v>
                </c:pt>
                <c:pt idx="58">
                  <c:v>0.43991400568234262</c:v>
                </c:pt>
                <c:pt idx="59">
                  <c:v>0.344062731134956</c:v>
                </c:pt>
                <c:pt idx="60">
                  <c:v>0.25449866974698176</c:v>
                </c:pt>
                <c:pt idx="61">
                  <c:v>0.17411690511528521</c:v>
                </c:pt>
                <c:pt idx="62">
                  <c:v>0.10530655523144095</c:v>
                </c:pt>
                <c:pt idx="63">
                  <c:v>4.9880137024495452E-2</c:v>
                </c:pt>
                <c:pt idx="64">
                  <c:v>9.0242983150128353E-3</c:v>
                </c:pt>
                <c:pt idx="65">
                  <c:v>-1.672668525986476E-2</c:v>
                </c:pt>
                <c:pt idx="66">
                  <c:v>-2.7494006553347772E-2</c:v>
                </c:pt>
                <c:pt idx="67">
                  <c:v>-2.403414711591878E-2</c:v>
                </c:pt>
                <c:pt idx="68">
                  <c:v>-7.6963166205444855E-3</c:v>
                </c:pt>
                <c:pt idx="69">
                  <c:v>1.9640860553586936E-2</c:v>
                </c:pt>
                <c:pt idx="70">
                  <c:v>5.5651106203131795E-2</c:v>
                </c:pt>
                <c:pt idx="71">
                  <c:v>9.7657790407415707E-2</c:v>
                </c:pt>
                <c:pt idx="72">
                  <c:v>0.14274336326929729</c:v>
                </c:pt>
                <c:pt idx="73">
                  <c:v>0.1878671107856682</c:v>
                </c:pt>
                <c:pt idx="74">
                  <c:v>0.22998715926725058</c:v>
                </c:pt>
                <c:pt idx="75">
                  <c:v>0.26618251498781698</c:v>
                </c:pt>
                <c:pt idx="76">
                  <c:v>0.29377092467284083</c:v>
                </c:pt>
                <c:pt idx="77">
                  <c:v>0.31041847806902245</c:v>
                </c:pt>
                <c:pt idx="78">
                  <c:v>0.3142371419008434</c:v>
                </c:pt>
                <c:pt idx="79">
                  <c:v>0.3038668065801543</c:v>
                </c:pt>
                <c:pt idx="80">
                  <c:v>0.27853893074476666</c:v>
                </c:pt>
                <c:pt idx="81">
                  <c:v>0.23811946819143445</c:v>
                </c:pt>
                <c:pt idx="82">
                  <c:v>0.18312943813356028</c:v>
                </c:pt>
                <c:pt idx="83">
                  <c:v>0.11474223160364402</c:v>
                </c:pt>
                <c:pt idx="84">
                  <c:v>3.475751109878375E-2</c:v>
                </c:pt>
                <c:pt idx="85">
                  <c:v>-5.4447666967775282E-2</c:v>
                </c:pt>
                <c:pt idx="86">
                  <c:v>-0.14998912131203726</c:v>
                </c:pt>
                <c:pt idx="87">
                  <c:v>-0.24856510488974207</c:v>
                </c:pt>
                <c:pt idx="88">
                  <c:v>-0.34656240017491152</c:v>
                </c:pt>
                <c:pt idx="89">
                  <c:v>-0.44017562847183717</c:v>
                </c:pt>
                <c:pt idx="90">
                  <c:v>-0.5255359855057149</c:v>
                </c:pt>
                <c:pt idx="91">
                  <c:v>-0.59884526777750602</c:v>
                </c:pt>
                <c:pt idx="92">
                  <c:v>-0.65651083588455483</c:v>
                </c:pt>
                <c:pt idx="93">
                  <c:v>-0.69527707981618403</c:v>
                </c:pt>
                <c:pt idx="94">
                  <c:v>-0.71234901050122446</c:v>
                </c:pt>
                <c:pt idx="95">
                  <c:v>-0.70550380061645335</c:v>
                </c:pt>
                <c:pt idx="96">
                  <c:v>-0.67318643051574445</c:v>
                </c:pt>
                <c:pt idx="97">
                  <c:v>-0.6145860525668887</c:v>
                </c:pt>
                <c:pt idx="98">
                  <c:v>-0.52969025572565909</c:v>
                </c:pt>
                <c:pt idx="99">
                  <c:v>-0.41931507485761604</c:v>
                </c:pt>
                <c:pt idx="100">
                  <c:v>-0.28510932615477502</c:v>
                </c:pt>
                <c:pt idx="101">
                  <c:v>-0.12953263860234149</c:v>
                </c:pt>
                <c:pt idx="102">
                  <c:v>4.4192632274412891E-2</c:v>
                </c:pt>
                <c:pt idx="103">
                  <c:v>0.2321546033033926</c:v>
                </c:pt>
                <c:pt idx="104">
                  <c:v>0.42984837400492543</c:v>
                </c:pt>
                <c:pt idx="105">
                  <c:v>0.63229329855744798</c:v>
                </c:pt>
                <c:pt idx="106">
                  <c:v>0.83416779186784296</c:v>
                </c:pt>
                <c:pt idx="107">
                  <c:v>1.0299578568369998</c:v>
                </c:pt>
                <c:pt idx="108">
                  <c:v>1.2141150455240717</c:v>
                </c:pt>
                <c:pt idx="109">
                  <c:v>1.3812192189216626</c:v>
                </c:pt>
                <c:pt idx="110">
                  <c:v>1.526141260081334</c:v>
                </c:pt>
                <c:pt idx="111">
                  <c:v>1.6442008308513496</c:v>
                </c:pt>
                <c:pt idx="112">
                  <c:v>1.7313143465925374</c:v>
                </c:pt>
                <c:pt idx="113">
                  <c:v>1.7841285745060316</c:v>
                </c:pt>
                <c:pt idx="114">
                  <c:v>1.8001356337401668</c:v>
                </c:pt>
                <c:pt idx="115">
                  <c:v>1.7777656790245513</c:v>
                </c:pt>
                <c:pt idx="116">
                  <c:v>1.7164541699599807</c:v>
                </c:pt>
                <c:pt idx="117">
                  <c:v>1.6166813474118855</c:v>
                </c:pt>
                <c:pt idx="118">
                  <c:v>1.4799823357630484</c:v>
                </c:pt>
                <c:pt idx="119">
                  <c:v>1.3089271416614183</c:v>
                </c:pt>
                <c:pt idx="120">
                  <c:v>1.1070707011644922</c:v>
                </c:pt>
                <c:pt idx="121">
                  <c:v>0.87887401163011658</c:v>
                </c:pt>
                <c:pt idx="122">
                  <c:v>0.62959824590175284</c:v>
                </c:pt>
                <c:pt idx="123">
                  <c:v>0.3651745584164644</c:v>
                </c:pt>
                <c:pt idx="124">
                  <c:v>9.2053031305365962E-2</c:v>
                </c:pt>
                <c:pt idx="125">
                  <c:v>-0.18296514907436479</c:v>
                </c:pt>
                <c:pt idx="126">
                  <c:v>-0.4529076681015608</c:v>
                </c:pt>
                <c:pt idx="127">
                  <c:v>-0.71081819966470916</c:v>
                </c:pt>
                <c:pt idx="128">
                  <c:v>-0.94994540190649968</c:v>
                </c:pt>
                <c:pt idx="129">
                  <c:v>-1.1639284325579751</c:v>
                </c:pt>
                <c:pt idx="130">
                  <c:v>-1.3469736832138788</c:v>
                </c:pt>
                <c:pt idx="131">
                  <c:v>-1.4940176459267134</c:v>
                </c:pt>
                <c:pt idx="132">
                  <c:v>-1.6008711892165681</c:v>
                </c:pt>
                <c:pt idx="133">
                  <c:v>-1.664341023942526</c:v>
                </c:pt>
                <c:pt idx="134">
                  <c:v>-1.6823247682191189</c:v>
                </c:pt>
                <c:pt idx="135">
                  <c:v>-1.6538767566863333</c:v>
                </c:pt>
                <c:pt idx="136">
                  <c:v>-1.5792425617189989</c:v>
                </c:pt>
                <c:pt idx="137">
                  <c:v>-1.459861078749054</c:v>
                </c:pt>
                <c:pt idx="138">
                  <c:v>-1.2983339490269479</c:v>
                </c:pt>
                <c:pt idx="139">
                  <c:v>-1.0983630239818543</c:v>
                </c:pt>
                <c:pt idx="140">
                  <c:v>-0.86465748862759284</c:v>
                </c:pt>
                <c:pt idx="141">
                  <c:v>-0.6028131304429607</c:v>
                </c:pt>
                <c:pt idx="142">
                  <c:v>-0.31916703933535462</c:v>
                </c:pt>
                <c:pt idx="143">
                  <c:v>-2.0631730201552512E-2</c:v>
                </c:pt>
                <c:pt idx="144">
                  <c:v>0.28548672852299406</c:v>
                </c:pt>
                <c:pt idx="145">
                  <c:v>0.59168153649624333</c:v>
                </c:pt>
                <c:pt idx="146">
                  <c:v>0.89044357400562135</c:v>
                </c:pt>
                <c:pt idx="147">
                  <c:v>1.17445988496295</c:v>
                </c:pt>
                <c:pt idx="148">
                  <c:v>1.436806707772637</c:v>
                </c:pt>
                <c:pt idx="149">
                  <c:v>1.6711316884394192</c:v>
                </c:pt>
                <c:pt idx="150">
                  <c:v>1.8718202217067021</c:v>
                </c:pt>
                <c:pt idx="151">
                  <c:v>2.0341413227474994</c:v>
                </c:pt>
                <c:pt idx="152">
                  <c:v>2.1543690205282777</c:v>
                </c:pt>
                <c:pt idx="153">
                  <c:v>2.2298759671188151</c:v>
                </c:pt>
                <c:pt idx="154">
                  <c:v>2.2591967542606279</c:v>
                </c:pt>
                <c:pt idx="155">
                  <c:v>2.242059296023688</c:v>
                </c:pt>
                <c:pt idx="156">
                  <c:v>2.1793835489244184</c:v>
                </c:pt>
                <c:pt idx="157">
                  <c:v>2.0732477717106659</c:v>
                </c:pt>
                <c:pt idx="158">
                  <c:v>1.9268234489148406</c:v>
                </c:pt>
                <c:pt idx="159">
                  <c:v>1.74428088832726</c:v>
                </c:pt>
                <c:pt idx="160">
                  <c:v>1.530668326958956</c:v>
                </c:pt>
                <c:pt idx="161">
                  <c:v>1.2917681189389616</c:v>
                </c:pt>
                <c:pt idx="162">
                  <c:v>1.0339342108075187</c:v>
                </c:pt>
                <c:pt idx="163">
                  <c:v>0.76391561672217034</c:v>
                </c:pt>
                <c:pt idx="164">
                  <c:v>0.48867097383545977</c:v>
                </c:pt>
                <c:pt idx="165">
                  <c:v>0.21517947634461715</c:v>
                </c:pt>
                <c:pt idx="166">
                  <c:v>-4.9746450272856735E-2</c:v>
                </c:pt>
                <c:pt idx="167">
                  <c:v>-0.2996414666481238</c:v>
                </c:pt>
                <c:pt idx="168">
                  <c:v>-0.52855560647994304</c:v>
                </c:pt>
                <c:pt idx="169">
                  <c:v>-0.73120590190920476</c:v>
                </c:pt>
                <c:pt idx="170">
                  <c:v>-0.90310723950933047</c:v>
                </c:pt>
                <c:pt idx="171">
                  <c:v>-1.0406789787094108</c:v>
                </c:pt>
                <c:pt idx="172">
                  <c:v>-1.1413246007662152</c:v>
                </c:pt>
                <c:pt idx="173">
                  <c:v>-1.2034824670157347</c:v>
                </c:pt>
                <c:pt idx="174">
                  <c:v>-1.2266466255876574</c:v>
                </c:pt>
                <c:pt idx="175">
                  <c:v>-1.2113574902127064</c:v>
                </c:pt>
                <c:pt idx="176">
                  <c:v>-1.1591630967595425</c:v>
                </c:pt>
                <c:pt idx="177">
                  <c:v>-1.0725524964803355</c:v>
                </c:pt>
                <c:pt idx="178">
                  <c:v>-0.95486364439037852</c:v>
                </c:pt>
                <c:pt idx="179">
                  <c:v>-0.81016886327632121</c:v>
                </c:pt>
                <c:pt idx="180">
                  <c:v>-0.64314158748588246</c:v>
                </c:pt>
                <c:pt idx="181">
                  <c:v>-0.45890859793870242</c:v>
                </c:pt>
                <c:pt idx="182">
                  <c:v>-0.26289233635351983</c:v>
                </c:pt>
                <c:pt idx="183">
                  <c:v>-6.0648122169882746E-2</c:v>
                </c:pt>
                <c:pt idx="184">
                  <c:v>0.14229881597239891</c:v>
                </c:pt>
                <c:pt idx="185">
                  <c:v>0.34061164259409615</c:v>
                </c:pt>
                <c:pt idx="186">
                  <c:v>0.52929090592496697</c:v>
                </c:pt>
                <c:pt idx="187">
                  <c:v>0.70380991526934755</c:v>
                </c:pt>
                <c:pt idx="188">
                  <c:v>0.86023267492442834</c:v>
                </c:pt>
                <c:pt idx="189">
                  <c:v>0.99531112702041791</c:v>
                </c:pt>
                <c:pt idx="190">
                  <c:v>1.1065591312107141</c:v>
                </c:pt>
                <c:pt idx="191">
                  <c:v>1.1923013562986542</c:v>
                </c:pt>
                <c:pt idx="192">
                  <c:v>1.2516960542550539</c:v>
                </c:pt>
                <c:pt idx="193">
                  <c:v>1.2847315059271622</c:v>
                </c:pt>
                <c:pt idx="194">
                  <c:v>1.2921967447544245</c:v>
                </c:pt>
                <c:pt idx="195">
                  <c:v>1.2756279548753864</c:v>
                </c:pt>
                <c:pt idx="196">
                  <c:v>1.2372326789841008</c:v>
                </c:pt>
                <c:pt idx="197">
                  <c:v>1.1797946367240546</c:v>
                </c:pt>
                <c:pt idx="198">
                  <c:v>1.1065625262272798</c:v>
                </c:pt>
                <c:pt idx="199">
                  <c:v>1.0211266425388277</c:v>
                </c:pt>
                <c:pt idx="200">
                  <c:v>0.92728748353914769</c:v>
                </c:pt>
                <c:pt idx="201">
                  <c:v>0.8289207169237196</c:v>
                </c:pt>
                <c:pt idx="202">
                  <c:v>0.72984294534823368</c:v>
                </c:pt>
                <c:pt idx="203">
                  <c:v>0.63368262987164914</c:v>
                </c:pt>
                <c:pt idx="204">
                  <c:v>0.54376031756954035</c:v>
                </c:pt>
                <c:pt idx="205">
                  <c:v>0.46298197514010153</c:v>
                </c:pt>
                <c:pt idx="206">
                  <c:v>0.39374876798689162</c:v>
                </c:pt>
                <c:pt idx="207">
                  <c:v>0.33788605878009847</c:v>
                </c:pt>
                <c:pt idx="208">
                  <c:v>0.29659374917711379</c:v>
                </c:pt>
                <c:pt idx="209">
                  <c:v>0.27041937411679023</c:v>
                </c:pt>
                <c:pt idx="210">
                  <c:v>0.25925460271571615</c:v>
                </c:pt>
                <c:pt idx="211">
                  <c:v>0.26235502733479082</c:v>
                </c:pt>
                <c:pt idx="212">
                  <c:v>0.27838235736752998</c:v>
                </c:pt>
                <c:pt idx="213">
                  <c:v>0.30546740095218217</c:v>
                </c:pt>
                <c:pt idx="214">
                  <c:v>0.34129153930872858</c:v>
                </c:pt>
                <c:pt idx="215">
                  <c:v>0.38318379616436848</c:v>
                </c:pt>
                <c:pt idx="216">
                  <c:v>0.42823009774549414</c:v>
                </c:pt>
                <c:pt idx="217">
                  <c:v>0.47339092304895425</c:v>
                </c:pt>
                <c:pt idx="218">
                  <c:v>0.51562327202041747</c:v>
                </c:pt>
                <c:pt idx="219">
                  <c:v>0.55200273942076628</c:v>
                </c:pt>
                <c:pt idx="220">
                  <c:v>0.57984147895117422</c:v>
                </c:pt>
                <c:pt idx="221">
                  <c:v>0.59679797572996618</c:v>
                </c:pt>
                <c:pt idx="222">
                  <c:v>0.60097481126581576</c:v>
                </c:pt>
                <c:pt idx="223">
                  <c:v>0.59100099527553773</c:v>
                </c:pt>
                <c:pt idx="224">
                  <c:v>0.56609594076110592</c:v>
                </c:pt>
                <c:pt idx="225">
                  <c:v>0.52611275687018444</c:v>
                </c:pt>
                <c:pt idx="226">
                  <c:v>0.47155920935414247</c:v>
                </c:pt>
                <c:pt idx="227">
                  <c:v>0.40359542958991129</c:v>
                </c:pt>
                <c:pt idx="228">
                  <c:v>0.3240082170330309</c:v>
                </c:pt>
                <c:pt idx="229">
                  <c:v>0.2351625524282685</c:v>
                </c:pt>
                <c:pt idx="230">
                  <c:v>0.13993169560406787</c:v>
                </c:pt>
                <c:pt idx="231">
                  <c:v>4.1607958138794976E-2</c:v>
                </c:pt>
                <c:pt idx="232">
                  <c:v>-5.6203105283149257E-2</c:v>
                </c:pt>
                <c:pt idx="233">
                  <c:v>-0.14970177339819229</c:v>
                </c:pt>
                <c:pt idx="234">
                  <c:v>-0.23502272209034197</c:v>
                </c:pt>
                <c:pt idx="235">
                  <c:v>-0.30836894502418494</c:v>
                </c:pt>
                <c:pt idx="236">
                  <c:v>-0.36614668059767025</c:v>
                </c:pt>
                <c:pt idx="237">
                  <c:v>-0.40509691132827735</c:v>
                </c:pt>
                <c:pt idx="238">
                  <c:v>-0.42241905891421977</c:v>
                </c:pt>
                <c:pt idx="239">
                  <c:v>-0.41588269483496804</c:v>
                </c:pt>
                <c:pt idx="240">
                  <c:v>-0.38392341719283352</c:v>
                </c:pt>
                <c:pt idx="241">
                  <c:v>-0.3257195000679286</c:v>
                </c:pt>
                <c:pt idx="242">
                  <c:v>-0.2412464885575083</c:v>
                </c:pt>
                <c:pt idx="243">
                  <c:v>-0.13130757397137982</c:v>
                </c:pt>
                <c:pt idx="244">
                  <c:v>2.4616805843757361E-3</c:v>
                </c:pt>
                <c:pt idx="245">
                  <c:v>0.15761490613267881</c:v>
                </c:pt>
                <c:pt idx="246">
                  <c:v>0.33094261126028868</c:v>
                </c:pt>
                <c:pt idx="247">
                  <c:v>0.51854499021951828</c:v>
                </c:pt>
                <c:pt idx="248">
                  <c:v>0.71592806637422213</c:v>
                </c:pt>
                <c:pt idx="249">
                  <c:v>0.91812063231624774</c:v>
                </c:pt>
                <c:pt idx="250">
                  <c:v>1.1198087692115732</c:v>
                </c:pt>
                <c:pt idx="251">
                  <c:v>1.3154841411769169</c:v>
                </c:pt>
                <c:pt idx="252">
                  <c:v>1.4996017844651663</c:v>
                </c:pt>
                <c:pt idx="253">
                  <c:v>1.6667427613961341</c:v>
                </c:pt>
                <c:pt idx="254">
                  <c:v>1.8117768369877358</c:v>
                </c:pt>
                <c:pt idx="255">
                  <c:v>1.9300202696577655</c:v>
                </c:pt>
                <c:pt idx="256">
                  <c:v>2.0173838893306715</c:v>
                </c:pt>
                <c:pt idx="257">
                  <c:v>2.0705068654421113</c:v>
                </c:pt>
                <c:pt idx="258">
                  <c:v>2.0868719378540277</c:v>
                </c:pt>
                <c:pt idx="259">
                  <c:v>2.0648983854167655</c:v>
                </c:pt>
                <c:pt idx="260">
                  <c:v>2.0040096256511397</c:v>
                </c:pt>
                <c:pt idx="261">
                  <c:v>1.9046730569614081</c:v>
                </c:pt>
                <c:pt idx="262">
                  <c:v>1.7684105510218211</c:v>
                </c:pt>
                <c:pt idx="263">
                  <c:v>1.5977788541209808</c:v>
                </c:pt>
                <c:pt idx="264">
                  <c:v>1.3963200371351108</c:v>
                </c:pt>
                <c:pt idx="265">
                  <c:v>1.168483018242962</c:v>
                </c:pt>
                <c:pt idx="266">
                  <c:v>0.91951804405753124</c:v>
                </c:pt>
                <c:pt idx="267">
                  <c:v>0.65534682765589669</c:v>
                </c:pt>
                <c:pt idx="268">
                  <c:v>0.38241178149331806</c:v>
                </c:pt>
                <c:pt idx="269">
                  <c:v>0.10750842692799562</c:v>
                </c:pt>
                <c:pt idx="270">
                  <c:v>-0.162394409647173</c:v>
                </c:pt>
                <c:pt idx="271">
                  <c:v>-0.42034160761138384</c:v>
                </c:pt>
                <c:pt idx="272">
                  <c:v>-0.65958071123954776</c:v>
                </c:pt>
                <c:pt idx="273">
                  <c:v>-0.87374747887392124</c:v>
                </c:pt>
                <c:pt idx="274">
                  <c:v>-1.057042720467678</c:v>
                </c:pt>
                <c:pt idx="275">
                  <c:v>-1.2043953337404154</c:v>
                </c:pt>
                <c:pt idx="276">
                  <c:v>-1.311606810891925</c:v>
                </c:pt>
                <c:pt idx="277">
                  <c:v>-1.3754729893115176</c:v>
                </c:pt>
                <c:pt idx="278">
                  <c:v>-1.3938794468134608</c:v>
                </c:pt>
                <c:pt idx="279">
                  <c:v>-1.3658676766724258</c:v>
                </c:pt>
                <c:pt idx="280">
                  <c:v>-1.2916699989334375</c:v>
                </c:pt>
                <c:pt idx="281">
                  <c:v>-1.1727120483191371</c:v>
                </c:pt>
                <c:pt idx="282">
                  <c:v>-1.0115825998307644</c:v>
                </c:pt>
                <c:pt idx="283">
                  <c:v>-0.81197142396485522</c:v>
                </c:pt>
                <c:pt idx="284">
                  <c:v>-0.57857677711896649</c:v>
                </c:pt>
                <c:pt idx="285">
                  <c:v>-0.31698500246623218</c:v>
                </c:pt>
                <c:pt idx="286">
                  <c:v>-3.3525516822182633E-2</c:v>
                </c:pt>
                <c:pt idx="287">
                  <c:v>0.26489483369792938</c:v>
                </c:pt>
                <c:pt idx="288">
                  <c:v>0.57097347292117662</c:v>
                </c:pt>
                <c:pt idx="289">
                  <c:v>0.87720481015956597</c:v>
                </c:pt>
                <c:pt idx="290">
                  <c:v>1.1760786159986898</c:v>
                </c:pt>
                <c:pt idx="291">
                  <c:v>1.460278539003675</c:v>
                </c:pt>
                <c:pt idx="292">
                  <c:v>1.7228752397326854</c:v>
                </c:pt>
                <c:pt idx="293">
                  <c:v>1.9575087732908649</c:v>
                </c:pt>
                <c:pt idx="294">
                  <c:v>2.1585551610683376</c:v>
                </c:pt>
                <c:pt idx="295">
                  <c:v>2.321272547178939</c:v>
                </c:pt>
                <c:pt idx="296">
                  <c:v>2.4419229220697547</c:v>
                </c:pt>
                <c:pt idx="297">
                  <c:v>2.5178660975423797</c:v>
                </c:pt>
                <c:pt idx="298">
                  <c:v>2.5476234133885427</c:v>
                </c:pt>
                <c:pt idx="299">
                  <c:v>2.5309095226203007</c:v>
                </c:pt>
                <c:pt idx="300">
                  <c:v>2.4686315144381923</c:v>
                </c:pt>
                <c:pt idx="301">
                  <c:v>2.3628555649050904</c:v>
                </c:pt>
                <c:pt idx="302">
                  <c:v>2.2167422275523871</c:v>
                </c:pt>
                <c:pt idx="303">
                  <c:v>2.0344523629200091</c:v>
                </c:pt>
                <c:pt idx="304">
                  <c:v>1.8210265315118921</c:v>
                </c:pt>
                <c:pt idx="305">
                  <c:v>1.5822414148935198</c:v>
                </c:pt>
                <c:pt idx="306">
                  <c:v>1.3244474633087135</c:v>
                </c:pt>
                <c:pt idx="307">
                  <c:v>1.0543924770977657</c:v>
                </c:pt>
                <c:pt idx="308">
                  <c:v>0.77903619894895626</c:v>
                </c:pt>
                <c:pt idx="309">
                  <c:v>0.50536121436382886</c:v>
                </c:pt>
                <c:pt idx="310">
                  <c:v>0.2401855228702191</c:v>
                </c:pt>
                <c:pt idx="311">
                  <c:v>-1.0017948697482737E-2</c:v>
                </c:pt>
                <c:pt idx="312">
                  <c:v>-0.23928986365272442</c:v>
                </c:pt>
                <c:pt idx="313">
                  <c:v>-0.44233638548883902</c:v>
                </c:pt>
                <c:pt idx="314">
                  <c:v>-0.61466036404196667</c:v>
                </c:pt>
                <c:pt idx="315">
                  <c:v>-0.75266831957141733</c:v>
                </c:pt>
                <c:pt idx="316">
                  <c:v>-0.85375048176549739</c:v>
                </c:pt>
                <c:pt idx="317">
                  <c:v>-0.9163319505549693</c:v>
                </c:pt>
                <c:pt idx="318">
                  <c:v>-0.93989390568822395</c:v>
                </c:pt>
                <c:pt idx="319">
                  <c:v>-0.92496467645986769</c:v>
                </c:pt>
                <c:pt idx="320">
                  <c:v>-0.87308136535388414</c:v>
                </c:pt>
                <c:pt idx="321">
                  <c:v>-0.78672357342825172</c:v>
                </c:pt>
                <c:pt idx="322">
                  <c:v>-0.66922157577667452</c:v>
                </c:pt>
                <c:pt idx="323">
                  <c:v>-0.52464201884081418</c:v>
                </c:pt>
                <c:pt idx="324">
                  <c:v>-0.35765483663840969</c:v>
                </c:pt>
                <c:pt idx="325">
                  <c:v>-0.17338559210876436</c:v>
                </c:pt>
                <c:pt idx="326">
                  <c:v>2.2742171659857369E-2</c:v>
                </c:pt>
                <c:pt idx="327">
                  <c:v>0.22516974796631828</c:v>
                </c:pt>
                <c:pt idx="328">
                  <c:v>0.42836633791687206</c:v>
                </c:pt>
                <c:pt idx="329">
                  <c:v>0.62698752200160113</c:v>
                </c:pt>
                <c:pt idx="330">
                  <c:v>0.81602448103381853</c:v>
                </c:pt>
                <c:pt idx="331">
                  <c:v>0.99093965808299267</c:v>
                </c:pt>
                <c:pt idx="332">
                  <c:v>1.1477850224923385</c:v>
                </c:pt>
                <c:pt idx="333">
                  <c:v>1.2832996783219204</c:v>
                </c:pt>
                <c:pt idx="334">
                  <c:v>1.3949842340393266</c:v>
                </c:pt>
                <c:pt idx="335">
                  <c:v>1.481150096696668</c:v>
                </c:pt>
                <c:pt idx="336">
                  <c:v>1.5409426488193083</c:v>
                </c:pt>
                <c:pt idx="337">
                  <c:v>1.5743380850684452</c:v>
                </c:pt>
                <c:pt idx="338">
                  <c:v>1.5821145031162338</c:v>
                </c:pt>
                <c:pt idx="339">
                  <c:v>1.565798633964181</c:v>
                </c:pt>
                <c:pt idx="340">
                  <c:v>1.5275903369710446</c:v>
                </c:pt>
                <c:pt idx="341">
                  <c:v>1.4702676516543849</c:v>
                </c:pt>
                <c:pt idx="342">
                  <c:v>1.3970757717830944</c:v>
                </c:pt>
                <c:pt idx="343">
                  <c:v>1.3116037702588816</c:v>
                </c:pt>
                <c:pt idx="344">
                  <c:v>1.2176532421654223</c:v>
                </c:pt>
                <c:pt idx="345">
                  <c:v>1.1191032384167547</c:v>
                </c:pt>
                <c:pt idx="346">
                  <c:v>1.0197759281254861</c:v>
                </c:pt>
                <c:pt idx="347">
                  <c:v>0.92330735294569211</c:v>
                </c:pt>
                <c:pt idx="348">
                  <c:v>0.83302742439963939</c:v>
                </c:pt>
                <c:pt idx="349">
                  <c:v>0.75185297300655662</c:v>
                </c:pt>
                <c:pt idx="350">
                  <c:v>0.68219719733953377</c:v>
                </c:pt>
                <c:pt idx="351">
                  <c:v>0.62589829703797006</c:v>
                </c:pt>
                <c:pt idx="352">
                  <c:v>0.58416942456112086</c:v>
                </c:pt>
                <c:pt idx="353">
                  <c:v>0.55757137694376901</c:v>
                </c:pt>
                <c:pt idx="354">
                  <c:v>0.5460086938108113</c:v>
                </c:pt>
                <c:pt idx="355">
                  <c:v>0.54874905545795527</c:v>
                </c:pt>
                <c:pt idx="356">
                  <c:v>0.56446510942752048</c:v>
                </c:pt>
                <c:pt idx="357">
                  <c:v>0.59129711993673673</c:v>
                </c:pt>
                <c:pt idx="358">
                  <c:v>0.62693415495383675</c:v>
                </c:pt>
                <c:pt idx="359">
                  <c:v>0.66871092211227368</c:v>
                </c:pt>
                <c:pt idx="360">
                  <c:v>0.71371685603443369</c:v>
                </c:pt>
              </c:numCache>
            </c:numRef>
          </c:yVal>
          <c:smooth val="1"/>
        </c:ser>
        <c:axId val="125121280"/>
        <c:axId val="125123584"/>
      </c:scatterChart>
      <c:scatterChart>
        <c:scatterStyle val="smoothMarker"/>
        <c:ser>
          <c:idx val="5"/>
          <c:order val="1"/>
          <c:tx>
            <c:strRef>
              <c:f>theory!$I$4</c:f>
              <c:strCache>
                <c:ptCount val="1"/>
                <c:pt idx="0">
                  <c:v>Natural CO2</c:v>
                </c:pt>
              </c:strCache>
            </c:strRef>
          </c:tx>
          <c:marker>
            <c:symbol val="circle"/>
            <c:size val="2"/>
          </c:marker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theory!$I$6:$I$366</c:f>
              <c:numCache>
                <c:formatCode>0.00</c:formatCode>
                <c:ptCount val="361"/>
                <c:pt idx="0">
                  <c:v>0</c:v>
                </c:pt>
                <c:pt idx="1">
                  <c:v>0.19991105273666374</c:v>
                </c:pt>
                <c:pt idx="2">
                  <c:v>0.58667220594481384</c:v>
                </c:pt>
                <c:pt idx="3">
                  <c:v>1.1429826387459434</c:v>
                </c:pt>
                <c:pt idx="4">
                  <c:v>1.8477302486157838</c:v>
                </c:pt>
                <c:pt idx="5">
                  <c:v>2.6765216156935967</c:v>
                </c:pt>
                <c:pt idx="6">
                  <c:v>3.6022988033960854</c:v>
                </c:pt>
                <c:pt idx="7">
                  <c:v>4.5960260503081027</c:v>
                </c:pt>
                <c:pt idx="8">
                  <c:v>5.6274274878477364</c:v>
                </c:pt>
                <c:pt idx="9">
                  <c:v>6.6657556361410508</c:v>
                </c:pt>
                <c:pt idx="10">
                  <c:v>7.6805696260244041</c:v>
                </c:pt>
                <c:pt idx="11">
                  <c:v>8.6425018903490294</c:v>
                </c:pt>
                <c:pt idx="12">
                  <c:v>9.5239924674818965</c:v>
                </c:pt>
                <c:pt idx="13">
                  <c:v>10.299971051109942</c:v>
                </c:pt>
                <c:pt idx="14">
                  <c:v>10.948468472944104</c:v>
                </c:pt>
                <c:pt idx="15">
                  <c:v>11.451141372138304</c:v>
                </c:pt>
                <c:pt idx="16">
                  <c:v>11.793696325714572</c:v>
                </c:pt>
                <c:pt idx="17">
                  <c:v>11.966202613465391</c:v>
                </c:pt>
                <c:pt idx="18">
                  <c:v>11.963285983284882</c:v>
                </c:pt>
                <c:pt idx="19">
                  <c:v>11.784199174956061</c:v>
                </c:pt>
                <c:pt idx="20">
                  <c:v>11.432768452875914</c:v>
                </c:pt>
                <c:pt idx="21">
                  <c:v>10.917218889254421</c:v>
                </c:pt>
                <c:pt idx="22">
                  <c:v>10.24988452765457</c:v>
                </c:pt>
                <c:pt idx="23">
                  <c:v>9.4468127444769383</c:v>
                </c:pt>
                <c:pt idx="24">
                  <c:v>8.5272750216031348</c:v>
                </c:pt>
                <c:pt idx="25">
                  <c:v>7.5131988643946359</c:v>
                </c:pt>
                <c:pt idx="26">
                  <c:v>6.4285376745367415</c:v>
                </c:pt>
                <c:pt idx="27">
                  <c:v>5.2985969592670337</c:v>
                </c:pt>
                <c:pt idx="28">
                  <c:v>4.1493362849398849</c:v>
                </c:pt>
                <c:pt idx="29">
                  <c:v>3.0066668376162426</c:v>
                </c:pt>
                <c:pt idx="30">
                  <c:v>1.8957643274536387</c:v>
                </c:pt>
                <c:pt idx="31">
                  <c:v>0.8404162753775728</c:v>
                </c:pt>
                <c:pt idx="32">
                  <c:v>-0.13757852496330758</c:v>
                </c:pt>
                <c:pt idx="33">
                  <c:v>-1.0189423283358685</c:v>
                </c:pt>
                <c:pt idx="34">
                  <c:v>-1.7873687017548066</c:v>
                </c:pt>
                <c:pt idx="35">
                  <c:v>-2.4298794725895232</c:v>
                </c:pt>
                <c:pt idx="36">
                  <c:v>-2.9370799852958576</c:v>
                </c:pt>
                <c:pt idx="37">
                  <c:v>-3.3033073862783513</c:v>
                </c:pt>
                <c:pt idx="38">
                  <c:v>-3.5266698697954912</c:v>
                </c:pt>
                <c:pt idx="39">
                  <c:v>-3.608978052473502</c:v>
                </c:pt>
                <c:pt idx="40">
                  <c:v>-3.5555728029543574</c:v>
                </c:pt>
                <c:pt idx="41">
                  <c:v>-3.375056842519363</c:v>
                </c:pt>
                <c:pt idx="42">
                  <c:v>-3.0789401640570722</c:v>
                </c:pt>
                <c:pt idx="43">
                  <c:v>-2.6812117107793214</c:v>
                </c:pt>
                <c:pt idx="44">
                  <c:v>-2.1978517437323966</c:v>
                </c:pt>
                <c:pt idx="45">
                  <c:v>-1.6463008523348897</c:v>
                </c:pt>
                <c:pt idx="46">
                  <c:v>-1.0449025832945544</c:v>
                </c:pt>
                <c:pt idx="47">
                  <c:v>-0.4123371543530745</c:v>
                </c:pt>
                <c:pt idx="48">
                  <c:v>0.23293632923331387</c:v>
                </c:pt>
                <c:pt idx="49">
                  <c:v>0.8732123188133345</c:v>
                </c:pt>
                <c:pt idx="50">
                  <c:v>1.4920301811645178</c:v>
                </c:pt>
                <c:pt idx="51">
                  <c:v>2.0746102877939947</c:v>
                </c:pt>
                <c:pt idx="52">
                  <c:v>2.6082226302552551</c:v>
                </c:pt>
                <c:pt idx="53">
                  <c:v>3.0824780895996784</c:v>
                </c:pt>
                <c:pt idx="54">
                  <c:v>3.489535097779084</c:v>
                </c:pt>
                <c:pt idx="55">
                  <c:v>3.8242172319060721</c:v>
                </c:pt>
                <c:pt idx="56">
                  <c:v>4.0840401896285323</c:v>
                </c:pt>
                <c:pt idx="57">
                  <c:v>4.2691495137159814</c:v>
                </c:pt>
                <c:pt idx="58">
                  <c:v>4.382173274734015</c:v>
                </c:pt>
                <c:pt idx="59">
                  <c:v>4.427996593888377</c:v>
                </c:pt>
                <c:pt idx="60">
                  <c:v>4.4134673110109288</c:v>
                </c:pt>
                <c:pt idx="61">
                  <c:v>4.3470442008052039</c:v>
                </c:pt>
                <c:pt idx="62">
                  <c:v>4.2384008500231571</c:v>
                </c:pt>
                <c:pt idx="63">
                  <c:v>4.0979995778876654</c:v>
                </c:pt>
                <c:pt idx="64">
                  <c:v>3.9366505745626634</c:v>
                </c:pt>
                <c:pt idx="65">
                  <c:v>3.7650717257436233</c:v>
                </c:pt>
                <c:pt idx="66">
                  <c:v>3.5934643792539993</c:v>
                </c:pt>
                <c:pt idx="67">
                  <c:v>3.4311196016101579</c:v>
                </c:pt>
                <c:pt idx="68">
                  <c:v>3.2860682941922597</c:v>
                </c:pt>
                <c:pt idx="69">
                  <c:v>3.164786930042395</c:v>
                </c:pt>
                <c:pt idx="70">
                  <c:v>3.0719686869994898</c:v>
                </c:pt>
                <c:pt idx="71">
                  <c:v>3.0103674562440905</c:v>
                </c:pt>
                <c:pt idx="72">
                  <c:v>2.9807196724391867</c:v>
                </c:pt>
                <c:pt idx="73">
                  <c:v>2.9817462249214843</c:v>
                </c:pt>
                <c:pt idx="74">
                  <c:v>3.0102339559616382</c:v>
                </c:pt>
                <c:pt idx="75">
                  <c:v>3.0611935211056616</c:v>
                </c:pt>
                <c:pt idx="76">
                  <c:v>3.1280877663585365</c:v>
                </c:pt>
                <c:pt idx="77">
                  <c:v>3.2031223522168117</c:v>
                </c:pt>
                <c:pt idx="78">
                  <c:v>3.2775882037961286</c:v>
                </c:pt>
                <c:pt idx="79">
                  <c:v>3.3422435593153015</c:v>
                </c:pt>
                <c:pt idx="80">
                  <c:v>3.3877219848651032</c:v>
                </c:pt>
                <c:pt idx="81">
                  <c:v>3.4049517678158621</c:v>
                </c:pt>
                <c:pt idx="82">
                  <c:v>3.3855716262865623</c:v>
                </c:pt>
                <c:pt idx="83">
                  <c:v>3.3223276944499691</c:v>
                </c:pt>
                <c:pt idx="84">
                  <c:v>3.2094372639377449</c:v>
                </c:pt>
                <c:pt idx="85">
                  <c:v>3.0429057652527511</c:v>
                </c:pt>
                <c:pt idx="86">
                  <c:v>2.8207849295115719</c:v>
                </c:pt>
                <c:pt idx="87">
                  <c:v>2.5433619351714531</c:v>
                </c:pt>
                <c:pt idx="88">
                  <c:v>2.2132715586819813</c:v>
                </c:pt>
                <c:pt idx="89">
                  <c:v>1.8355258429630741</c:v>
                </c:pt>
                <c:pt idx="90">
                  <c:v>1.417458494786787</c:v>
                </c:pt>
                <c:pt idx="91">
                  <c:v>0.96858403631929757</c:v>
                </c:pt>
                <c:pt idx="92">
                  <c:v>0.50037457794276996</c:v>
                </c:pt>
                <c:pt idx="93">
                  <c:v>2.5959858378194922E-2</c:v>
                </c:pt>
                <c:pt idx="94">
                  <c:v>-0.44024117507676047</c:v>
                </c:pt>
                <c:pt idx="95">
                  <c:v>-0.8829465835545478</c:v>
                </c:pt>
                <c:pt idx="96">
                  <c:v>-1.2864827132737986</c:v>
                </c:pt>
                <c:pt idx="97">
                  <c:v>-1.6352861026598895</c:v>
                </c:pt>
                <c:pt idx="98">
                  <c:v>-1.914420339431075</c:v>
                </c:pt>
                <c:pt idx="99">
                  <c:v>-2.1100914196137719</c:v>
                </c:pt>
                <c:pt idx="100">
                  <c:v>-2.2101449053679709</c:v>
                </c:pt>
                <c:pt idx="101">
                  <c:v>-2.2045284487675896</c:v>
                </c:pt>
                <c:pt idx="102">
                  <c:v>-2.0857040409167147</c:v>
                </c:pt>
                <c:pt idx="103">
                  <c:v>-1.8489956403704535</c:v>
                </c:pt>
                <c:pt idx="104">
                  <c:v>-1.4928595964217748</c:v>
                </c:pt>
                <c:pt idx="105">
                  <c:v>-1.0190674613458375</c:v>
                </c:pt>
                <c:pt idx="106">
                  <c:v>-0.43279331783473174</c:v>
                </c:pt>
                <c:pt idx="107">
                  <c:v>0.25739944110126523</c:v>
                </c:pt>
                <c:pt idx="108">
                  <c:v>1.039673936406931</c:v>
                </c:pt>
                <c:pt idx="109">
                  <c:v>1.8991371774404477</c:v>
                </c:pt>
                <c:pt idx="110">
                  <c:v>2.8181548118378954</c:v>
                </c:pt>
                <c:pt idx="111">
                  <c:v>3.7767560404746909</c:v>
                </c:pt>
                <c:pt idx="112">
                  <c:v>4.7531186304834439</c:v>
                </c:pt>
                <c:pt idx="113">
                  <c:v>5.7241213701517939</c:v>
                </c:pt>
                <c:pt idx="114">
                  <c:v>6.6659490693046646</c:v>
                </c:pt>
                <c:pt idx="115">
                  <c:v>7.5547333888032426</c:v>
                </c:pt>
                <c:pt idx="116">
                  <c:v>8.3672114421840682</c:v>
                </c:pt>
                <c:pt idx="117">
                  <c:v>9.0813832962564511</c:v>
                </c:pt>
                <c:pt idx="118">
                  <c:v>9.6771492351982324</c:v>
                </c:pt>
                <c:pt idx="119">
                  <c:v>10.136907957366487</c:v>
                </c:pt>
                <c:pt idx="120">
                  <c:v>10.446097741721104</c:v>
                </c:pt>
                <c:pt idx="121">
                  <c:v>10.593664030547174</c:v>
                </c:pt>
                <c:pt idx="122">
                  <c:v>10.572438789751306</c:v>
                </c:pt>
                <c:pt idx="123">
                  <c:v>10.379419374723655</c:v>
                </c:pt>
                <c:pt idx="124">
                  <c:v>10.015937382066397</c:v>
                </c:pt>
                <c:pt idx="125">
                  <c:v>9.4877110269220744</c:v>
                </c:pt>
                <c:pt idx="126">
                  <c:v>8.8047778640872245</c:v>
                </c:pt>
                <c:pt idx="127">
                  <c:v>7.981308073420033</c:v>
                </c:pt>
                <c:pt idx="128">
                  <c:v>7.0353019568688282</c:v>
                </c:pt>
                <c:pt idx="129">
                  <c:v>5.9881786451070553</c:v>
                </c:pt>
                <c:pt idx="130">
                  <c:v>4.8642661873261765</c:v>
                </c:pt>
                <c:pt idx="131">
                  <c:v>3.6902061039549876</c:v>
                </c:pt>
                <c:pt idx="132">
                  <c:v>2.4942880321891288</c:v>
                </c:pt>
                <c:pt idx="133">
                  <c:v>1.3057322115872732</c:v>
                </c:pt>
                <c:pt idx="134">
                  <c:v>0.15393917740606211</c:v>
                </c:pt>
                <c:pt idx="135">
                  <c:v>-0.93227289703520499</c:v>
                </c:pt>
                <c:pt idx="136">
                  <c:v>-1.9254222747864853</c:v>
                </c:pt>
                <c:pt idx="137">
                  <c:v>-2.8000883171621003</c:v>
                </c:pt>
                <c:pt idx="138">
                  <c:v>-3.5335866058111756</c:v>
                </c:pt>
                <c:pt idx="139">
                  <c:v>-4.1065756788753145</c:v>
                </c:pt>
                <c:pt idx="140">
                  <c:v>-4.5035783604066637</c:v>
                </c:pt>
                <c:pt idx="141">
                  <c:v>-4.7134029804088042</c:v>
                </c:pt>
                <c:pt idx="142">
                  <c:v>-4.7294525282852327</c:v>
                </c:pt>
                <c:pt idx="143">
                  <c:v>-4.5499128767942034</c:v>
                </c:pt>
                <c:pt idx="144">
                  <c:v>-4.1778145681195573</c:v>
                </c:pt>
                <c:pt idx="145">
                  <c:v>-3.6209661719306712</c:v>
                </c:pt>
                <c:pt idx="146">
                  <c:v>-2.8917608059631554</c:v>
                </c:pt>
                <c:pt idx="147">
                  <c:v>-2.0068609494192486</c:v>
                </c:pt>
                <c:pt idx="148">
                  <c:v>-0.98677007619204771</c:v>
                </c:pt>
                <c:pt idx="149">
                  <c:v>0.14469720948317111</c:v>
                </c:pt>
                <c:pt idx="150">
                  <c:v>1.361032028880472</c:v>
                </c:pt>
                <c:pt idx="151">
                  <c:v>2.6337181600589887</c:v>
                </c:pt>
                <c:pt idx="152">
                  <c:v>3.9329702011656718</c:v>
                </c:pt>
                <c:pt idx="153">
                  <c:v>5.2285027328409894</c:v>
                </c:pt>
                <c:pt idx="154">
                  <c:v>6.4903094344257806</c:v>
                </c:pt>
                <c:pt idx="155">
                  <c:v>7.6894308959048656</c:v>
                </c:pt>
                <c:pt idx="156">
                  <c:v>8.7986902593055198</c:v>
                </c:pt>
                <c:pt idx="157">
                  <c:v>9.7933768068672329</c:v>
                </c:pt>
                <c:pt idx="158">
                  <c:v>10.651859158725125</c:v>
                </c:pt>
                <c:pt idx="159">
                  <c:v>11.356111803769197</c:v>
                </c:pt>
                <c:pt idx="160">
                  <c:v>11.892141202472727</c:v>
                </c:pt>
                <c:pt idx="161">
                  <c:v>12.250300595433131</c:v>
                </c:pt>
                <c:pt idx="162">
                  <c:v>12.425485840861091</c:v>
                </c:pt>
                <c:pt idx="163">
                  <c:v>12.417207994672662</c:v>
                </c:pt>
                <c:pt idx="164">
                  <c:v>12.229541839017021</c:v>
                </c:pt>
                <c:pt idx="165">
                  <c:v>11.870953057237751</c:v>
                </c:pt>
                <c:pt idx="166">
                  <c:v>11.354010144059485</c:v>
                </c:pt>
                <c:pt idx="167">
                  <c:v>10.694990331267681</c:v>
                </c:pt>
                <c:pt idx="168">
                  <c:v>9.9133917096608446</c:v>
                </c:pt>
                <c:pt idx="169">
                  <c:v>9.0313662549491465</c:v>
                </c:pt>
                <c:pt idx="170">
                  <c:v>8.0730905473097678</c:v>
                </c:pt>
                <c:pt idx="171">
                  <c:v>7.0640925537271517</c:v>
                </c:pt>
                <c:pt idx="172">
                  <c:v>6.0305538764268061</c:v>
                </c:pt>
                <c:pt idx="173">
                  <c:v>4.9986073333805034</c:v>
                </c:pt>
                <c:pt idx="174">
                  <c:v>3.9936496187993855</c:v>
                </c:pt>
                <c:pt idx="175">
                  <c:v>3.0396881007724206</c:v>
                </c:pt>
                <c:pt idx="176">
                  <c:v>2.1587395747160527</c:v>
                </c:pt>
                <c:pt idx="177">
                  <c:v>1.3702970461469159</c:v>
                </c:pt>
                <c:pt idx="178">
                  <c:v>0.69087842034282509</c:v>
                </c:pt>
                <c:pt idx="179">
                  <c:v>0.13366839863978808</c:v>
                </c:pt>
                <c:pt idx="180">
                  <c:v>-0.29173799873188699</c:v>
                </c:pt>
                <c:pt idx="181">
                  <c:v>-0.57948495692834801</c:v>
                </c:pt>
                <c:pt idx="182">
                  <c:v>-0.72749632473396164</c:v>
                </c:pt>
                <c:pt idx="183">
                  <c:v>-0.73740812942748957</c:v>
                </c:pt>
                <c:pt idx="184">
                  <c:v>-0.61439743241245171</c:v>
                </c:pt>
                <c:pt idx="185">
                  <c:v>-0.36691480285753575</c:v>
                </c:pt>
                <c:pt idx="186">
                  <c:v>-6.330423070322444E-3</c:v>
                </c:pt>
                <c:pt idx="187">
                  <c:v>0.4534937606777229</c:v>
                </c:pt>
                <c:pt idx="188">
                  <c:v>0.99669143372483338</c:v>
                </c:pt>
                <c:pt idx="189">
                  <c:v>1.6059229142441522</c:v>
                </c:pt>
                <c:pt idx="190">
                  <c:v>2.2629327904417678</c:v>
                </c:pt>
                <c:pt idx="191">
                  <c:v>2.94911672497925</c:v>
                </c:pt>
                <c:pt idx="192">
                  <c:v>3.6460799985203005</c:v>
                </c:pt>
                <c:pt idx="193">
                  <c:v>4.3361709379712856</c:v>
                </c:pt>
                <c:pt idx="194">
                  <c:v>5.0029734587288193</c:v>
                </c:pt>
                <c:pt idx="195">
                  <c:v>5.6317445056531126</c:v>
                </c:pt>
                <c:pt idx="196">
                  <c:v>6.2097841519412853</c:v>
                </c:pt>
                <c:pt idx="197">
                  <c:v>6.726728443456464</c:v>
                </c:pt>
                <c:pt idx="198">
                  <c:v>7.1747576828079049</c:v>
                </c:pt>
                <c:pt idx="199">
                  <c:v>7.5487156489394538</c:v>
                </c:pt>
                <c:pt idx="200">
                  <c:v>7.8461381550836302</c:v>
                </c:pt>
                <c:pt idx="201">
                  <c:v>8.0671922689161928</c:v>
                </c:pt>
                <c:pt idx="202">
                  <c:v>8.2145303620123915</c:v>
                </c:pt>
                <c:pt idx="203">
                  <c:v>8.2930658326743352</c:v>
                </c:pt>
                <c:pt idx="204">
                  <c:v>8.3096797740135653</c:v>
                </c:pt>
                <c:pt idx="205">
                  <c:v>8.2728699632532745</c:v>
                </c:pt>
                <c:pt idx="206">
                  <c:v>8.1923552645338535</c:v>
                </c:pt>
                <c:pt idx="207">
                  <c:v>8.0786498145385277</c:v>
                </c:pt>
                <c:pt idx="208">
                  <c:v>7.9426221605333156</c:v>
                </c:pt>
                <c:pt idx="209">
                  <c:v>7.7950548216395736</c:v>
                </c:pt>
                <c:pt idx="210">
                  <c:v>7.6462195398449619</c:v>
                </c:pt>
                <c:pt idx="211">
                  <c:v>7.5054827868920491</c:v>
                </c:pt>
                <c:pt idx="212">
                  <c:v>7.3809549218674748</c:v>
                </c:pt>
                <c:pt idx="213">
                  <c:v>7.2791947919461908</c:v>
                </c:pt>
                <c:pt idx="214">
                  <c:v>7.2049795887304864</c:v>
                </c:pt>
                <c:pt idx="215">
                  <c:v>7.1611474801720041</c:v>
                </c:pt>
                <c:pt idx="216">
                  <c:v>7.1485180081238644</c:v>
                </c:pt>
                <c:pt idx="217">
                  <c:v>7.1658925564549714</c:v>
                </c:pt>
                <c:pt idx="218">
                  <c:v>7.2101344414615101</c:v>
                </c:pt>
                <c:pt idx="219">
                  <c:v>7.2763254441574352</c:v>
                </c:pt>
                <c:pt idx="220">
                  <c:v>7.3579929812769818</c:v>
                </c:pt>
                <c:pt idx="221">
                  <c:v>7.4473996832952336</c:v>
                </c:pt>
                <c:pt idx="222">
                  <c:v>7.5358849920785813</c:v>
                </c:pt>
                <c:pt idx="223">
                  <c:v>7.6142465778485064</c:v>
                </c:pt>
                <c:pt idx="224">
                  <c:v>7.6731479640340039</c:v>
                </c:pt>
                <c:pt idx="225">
                  <c:v>7.7035377856147482</c:v>
                </c:pt>
                <c:pt idx="226">
                  <c:v>7.6970656238263926</c:v>
                </c:pt>
                <c:pt idx="227">
                  <c:v>7.6464793744888055</c:v>
                </c:pt>
                <c:pt idx="228">
                  <c:v>7.5459896198236303</c:v>
                </c:pt>
                <c:pt idx="229">
                  <c:v>7.3915874697049944</c:v>
                </c:pt>
                <c:pt idx="230">
                  <c:v>7.1813037876848949</c:v>
                </c:pt>
                <c:pt idx="231">
                  <c:v>6.9153995752088635</c:v>
                </c:pt>
                <c:pt idx="232">
                  <c:v>6.5964794964172331</c:v>
                </c:pt>
                <c:pt idx="233">
                  <c:v>6.2295230166943272</c:v>
                </c:pt>
                <c:pt idx="234">
                  <c:v>5.8218303223487924</c:v>
                </c:pt>
                <c:pt idx="235">
                  <c:v>5.382883001361348</c:v>
                </c:pt>
                <c:pt idx="236">
                  <c:v>4.9241223067517534</c:v>
                </c:pt>
                <c:pt idx="237">
                  <c:v>4.4586506041567189</c:v>
                </c:pt>
                <c:pt idx="238">
                  <c:v>4.0008642344926342</c:v>
                </c:pt>
                <c:pt idx="239">
                  <c:v>3.5660284161682827</c:v>
                </c:pt>
                <c:pt idx="240">
                  <c:v>3.1698068911937449</c:v>
                </c:pt>
                <c:pt idx="241">
                  <c:v>2.8277607170583368</c:v>
                </c:pt>
                <c:pt idx="242">
                  <c:v>2.5548318643329972</c:v>
                </c:pt>
                <c:pt idx="243">
                  <c:v>2.3648280548834308</c:v>
                </c:pt>
                <c:pt idx="244">
                  <c:v>2.2699255384572536</c:v>
                </c:pt>
                <c:pt idx="245">
                  <c:v>2.2802062431024508</c:v>
                </c:pt>
                <c:pt idx="246">
                  <c:v>2.4032449505183364</c:v>
                </c:pt>
                <c:pt idx="247">
                  <c:v>2.6437608604150835</c:v>
                </c:pt>
                <c:pt idx="248">
                  <c:v>3.0033461533805235</c:v>
                </c:pt>
                <c:pt idx="249">
                  <c:v>3.4802819894779216</c:v>
                </c:pt>
                <c:pt idx="250">
                  <c:v>4.0694498529615926</c:v>
                </c:pt>
                <c:pt idx="251">
                  <c:v>4.7623433466470777</c:v>
                </c:pt>
                <c:pt idx="252">
                  <c:v>5.5471825363437848</c:v>
                </c:pt>
                <c:pt idx="253">
                  <c:v>6.4091298367527338</c:v>
                </c:pt>
                <c:pt idx="254">
                  <c:v>7.3306033096897618</c:v>
                </c:pt>
                <c:pt idx="255">
                  <c:v>8.2916802088253903</c:v>
                </c:pt>
                <c:pt idx="256">
                  <c:v>9.2705807459116194</c:v>
                </c:pt>
                <c:pt idx="257">
                  <c:v>10.244219460564581</c:v>
                </c:pt>
                <c:pt idx="258">
                  <c:v>11.188809330526253</c:v>
                </c:pt>
                <c:pt idx="259">
                  <c:v>12.080501933418292</c:v>
                </c:pt>
                <c:pt idx="260">
                  <c:v>12.896045623622758</c:v>
                </c:pt>
                <c:pt idx="261">
                  <c:v>13.613442864324469</c:v>
                </c:pt>
                <c:pt idx="262">
                  <c:v>14.212587584675717</c:v>
                </c:pt>
                <c:pt idx="263">
                  <c:v>14.675863728760639</c:v>
                </c:pt>
                <c:pt idx="264">
                  <c:v>14.988687022835565</c:v>
                </c:pt>
                <c:pt idx="265">
                  <c:v>15.1399733895444</c:v>
                </c:pt>
                <c:pt idx="266">
                  <c:v>15.122519345378791</c:v>
                </c:pt>
                <c:pt idx="267">
                  <c:v>14.933282078111381</c:v>
                </c:pt>
                <c:pt idx="268">
                  <c:v>14.573549647930941</c:v>
                </c:pt>
                <c:pt idx="269">
                  <c:v>14.048994811244336</c:v>
                </c:pt>
                <c:pt idx="270">
                  <c:v>13.36960924160428</c:v>
                </c:pt>
                <c:pt idx="271">
                  <c:v>12.549518322915915</c:v>
                </c:pt>
                <c:pt idx="272">
                  <c:v>11.606680116642471</c:v>
                </c:pt>
                <c:pt idx="273">
                  <c:v>10.562475456523854</c:v>
                </c:pt>
                <c:pt idx="274">
                  <c:v>9.4411993023737999</c:v>
                </c:pt>
                <c:pt idx="275">
                  <c:v>8.2694663945004265</c:v>
                </c:pt>
                <c:pt idx="276">
                  <c:v>7.075546805333504</c:v>
                </c:pt>
                <c:pt idx="277">
                  <c:v>5.888649108149826</c:v>
                </c:pt>
                <c:pt idx="278">
                  <c:v>4.738170509970498</c:v>
                </c:pt>
                <c:pt idx="279">
                  <c:v>3.6529343767158209</c:v>
                </c:pt>
                <c:pt idx="280">
                  <c:v>2.6604360793803563</c:v>
                </c:pt>
                <c:pt idx="281">
                  <c:v>1.7861179931094706</c:v>
                </c:pt>
                <c:pt idx="282">
                  <c:v>1.0526937868948496</c:v>
                </c:pt>
                <c:pt idx="283">
                  <c:v>0.47954086797188344</c:v>
                </c:pt>
                <c:pt idx="284">
                  <c:v>8.2178026759272771E-2</c:v>
                </c:pt>
                <c:pt idx="285">
                  <c:v>-0.12815698374900272</c:v>
                </c:pt>
                <c:pt idx="286">
                  <c:v>-0.14481794034231046</c:v>
                </c:pt>
                <c:pt idx="287">
                  <c:v>3.4060189978548622E-2</c:v>
                </c:pt>
                <c:pt idx="288">
                  <c:v>0.40549797363366247</c:v>
                </c:pt>
                <c:pt idx="289">
                  <c:v>0.9617366536539248</c:v>
                </c:pt>
                <c:pt idx="290">
                  <c:v>1.6904301675201066</c:v>
                </c:pt>
                <c:pt idx="291">
                  <c:v>2.5749589538423532</c:v>
                </c:pt>
                <c:pt idx="292">
                  <c:v>3.5948570628817951</c:v>
                </c:pt>
                <c:pt idx="293">
                  <c:v>4.726340926556543</c:v>
                </c:pt>
                <c:pt idx="294">
                  <c:v>5.942925315185601</c:v>
                </c:pt>
                <c:pt idx="295">
                  <c:v>7.21610959228145</c:v>
                </c:pt>
                <c:pt idx="296">
                  <c:v>8.516115444617391</c:v>
                </c:pt>
                <c:pt idx="297">
                  <c:v>9.8126558678765043</c:v>
                </c:pt>
                <c:pt idx="298">
                  <c:v>11.075714368016975</c:v>
                </c:pt>
                <c:pt idx="299">
                  <c:v>12.276313117766666</c:v>
                </c:pt>
                <c:pt idx="300">
                  <c:v>13.387249191559809</c:v>
                </c:pt>
                <c:pt idx="301">
                  <c:v>14.383778978260533</c:v>
                </c:pt>
                <c:pt idx="302">
                  <c:v>15.244232409423736</c:v>
                </c:pt>
                <c:pt idx="303">
                  <c:v>15.950540695502479</c:v>
                </c:pt>
                <c:pt idx="304">
                  <c:v>16.488663772230854</c:v>
                </c:pt>
                <c:pt idx="305">
                  <c:v>16.848906550160585</c:v>
                </c:pt>
                <c:pt idx="306">
                  <c:v>17.026116246859988</c:v>
                </c:pt>
                <c:pt idx="307">
                  <c:v>17.019756470069115</c:v>
                </c:pt>
                <c:pt idx="308">
                  <c:v>16.833857212027183</c:v>
                </c:pt>
                <c:pt idx="309">
                  <c:v>16.476843408483873</c:v>
                </c:pt>
                <c:pt idx="310">
                  <c:v>15.961248109181675</c:v>
                </c:pt>
                <c:pt idx="311">
                  <c:v>15.303319501830275</c:v>
                </c:pt>
                <c:pt idx="312">
                  <c:v>14.5225339370251</c:v>
                </c:pt>
                <c:pt idx="313">
                  <c:v>13.641029634389245</c:v>
                </c:pt>
                <c:pt idx="314">
                  <c:v>12.682977839018726</c:v>
                </c:pt>
                <c:pt idx="315">
                  <c:v>11.673909784120207</c:v>
                </c:pt>
                <c:pt idx="316">
                  <c:v>10.640018857704362</c:v>
                </c:pt>
                <c:pt idx="317">
                  <c:v>9.6074578418261893</c:v>
                </c:pt>
                <c:pt idx="318">
                  <c:v>8.6016509826850118</c:v>
                </c:pt>
                <c:pt idx="319">
                  <c:v>7.6466399667047602</c:v>
                </c:pt>
                <c:pt idx="320">
                  <c:v>6.7644816462447865</c:v>
                </c:pt>
                <c:pt idx="321">
                  <c:v>5.9747136196999335</c:v>
                </c:pt>
                <c:pt idx="322">
                  <c:v>5.2939015801149667</c:v>
                </c:pt>
                <c:pt idx="323">
                  <c:v>4.7352797728236613</c:v>
                </c:pt>
                <c:pt idx="324">
                  <c:v>4.3084930257425151</c:v>
                </c:pt>
                <c:pt idx="325">
                  <c:v>4.0194457240258759</c:v>
                </c:pt>
                <c:pt idx="326">
                  <c:v>3.870259887859322</c:v>
                </c:pt>
                <c:pt idx="327">
                  <c:v>3.8593412752207206</c:v>
                </c:pt>
                <c:pt idx="328">
                  <c:v>3.9815492674827788</c:v>
                </c:pt>
                <c:pt idx="329">
                  <c:v>4.2284632988689976</c:v>
                </c:pt>
                <c:pt idx="330">
                  <c:v>4.5887358493796517</c:v>
                </c:pt>
                <c:pt idx="331">
                  <c:v>5.0485196148789395</c:v>
                </c:pt>
                <c:pt idx="332">
                  <c:v>5.5919544668391641</c:v>
                </c:pt>
                <c:pt idx="333">
                  <c:v>6.2016982742502531</c:v>
                </c:pt>
                <c:pt idx="334">
                  <c:v>6.8594846234781865</c:v>
                </c:pt>
                <c:pt idx="335">
                  <c:v>7.5466899648272188</c:v>
                </c:pt>
                <c:pt idx="336">
                  <c:v>8.2448927473255793</c:v>
                </c:pt>
                <c:pt idx="337">
                  <c:v>8.9364076693567416</c:v>
                </c:pt>
                <c:pt idx="338">
                  <c:v>9.6047792494791047</c:v>
                </c:pt>
                <c:pt idx="339">
                  <c:v>10.235220470918547</c:v>
                </c:pt>
                <c:pt idx="340">
                  <c:v>10.814984222358664</c:v>
                </c:pt>
                <c:pt idx="341">
                  <c:v>11.333657581830309</c:v>
                </c:pt>
                <c:pt idx="342">
                  <c:v>11.783371594274888</c:v>
                </c:pt>
                <c:pt idx="343">
                  <c:v>12.158921993179229</c:v>
                </c:pt>
                <c:pt idx="344">
                  <c:v>12.457799223519368</c:v>
                </c:pt>
                <c:pt idx="345">
                  <c:v>12.680129045353535</c:v>
                </c:pt>
                <c:pt idx="346">
                  <c:v>12.828527843147809</c:v>
                </c:pt>
                <c:pt idx="347">
                  <c:v>12.907879446639821</c:v>
                </c:pt>
                <c:pt idx="348">
                  <c:v>12.925042701776263</c:v>
                </c:pt>
                <c:pt idx="349">
                  <c:v>12.8885011402693</c:v>
                </c:pt>
                <c:pt idx="350">
                  <c:v>12.807967819398231</c:v>
                </c:pt>
                <c:pt idx="351">
                  <c:v>12.693959688105268</c:v>
                </c:pt>
                <c:pt idx="352">
                  <c:v>12.557356643504285</c:v>
                </c:pt>
                <c:pt idx="353">
                  <c:v>12.408960751104393</c:v>
                </c:pt>
                <c:pt idx="354">
                  <c:v>12.25907090562122</c:v>
                </c:pt>
                <c:pt idx="355">
                  <c:v>12.117087516450638</c:v>
                </c:pt>
                <c:pt idx="356">
                  <c:v>11.991160637587193</c:v>
                </c:pt>
                <c:pt idx="357">
                  <c:v>11.887893365666466</c:v>
                </c:pt>
                <c:pt idx="358">
                  <c:v>11.812110355112779</c:v>
                </c:pt>
                <c:pt idx="359">
                  <c:v>11.766699011129067</c:v>
                </c:pt>
                <c:pt idx="360">
                  <c:v>11.752528394293511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theory!$N$4</c:f>
              <c:strCache>
                <c:ptCount val="1"/>
                <c:pt idx="0">
                  <c:v>Emiss. CO2</c:v>
                </c:pt>
              </c:strCache>
            </c:strRef>
          </c:tx>
          <c:marker>
            <c:symbol val="square"/>
            <c:size val="2"/>
          </c:marker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theory!$N$6:$N$366</c:f>
              <c:numCache>
                <c:formatCode>0.0</c:formatCode>
                <c:ptCount val="361"/>
                <c:pt idx="0">
                  <c:v>0</c:v>
                </c:pt>
                <c:pt idx="1">
                  <c:v>0.1590404198491342</c:v>
                </c:pt>
                <c:pt idx="2">
                  <c:v>0.31811744054209612</c:v>
                </c:pt>
                <c:pt idx="3">
                  <c:v>0.47725791876860058</c:v>
                </c:pt>
                <c:pt idx="4">
                  <c:v>0.6364857776971462</c:v>
                </c:pt>
                <c:pt idx="5">
                  <c:v>0.79582155202302829</c:v>
                </c:pt>
                <c:pt idx="6">
                  <c:v>0.95528201867512053</c:v>
                </c:pt>
                <c:pt idx="7">
                  <c:v>1.1148799228682265</c:v>
                </c:pt>
                <c:pt idx="8">
                  <c:v>1.2746238065689113</c:v>
                </c:pt>
                <c:pt idx="9">
                  <c:v>1.4345179436318745</c:v>
                </c:pt>
                <c:pt idx="10">
                  <c:v>1.5945623829413194</c:v>
                </c:pt>
                <c:pt idx="11">
                  <c:v>1.754753097943194</c:v>
                </c:pt>
                <c:pt idx="12">
                  <c:v>1.915082238057721</c:v>
                </c:pt>
                <c:pt idx="13">
                  <c:v>2.0755384747076846</c:v>
                </c:pt>
                <c:pt idx="14">
                  <c:v>2.2361074321559613</c:v>
                </c:pt>
                <c:pt idx="15">
                  <c:v>2.3967721910931346</c:v>
                </c:pt>
                <c:pt idx="16">
                  <c:v>2.5575138510137094</c:v>
                </c:pt>
                <c:pt idx="17">
                  <c:v>2.7183121359169036</c:v>
                </c:pt>
                <c:pt idx="18">
                  <c:v>2.8791460268136575</c:v>
                </c:pt>
                <c:pt idx="19">
                  <c:v>3.0399944039319848</c:v>
                </c:pt>
                <c:pt idx="20">
                  <c:v>3.2008366814138185</c:v>
                </c:pt>
                <c:pt idx="21">
                  <c:v>3.3616534176774735</c:v>
                </c:pt>
                <c:pt idx="22">
                  <c:v>3.5224268854741467</c:v>
                </c:pt>
                <c:pt idx="23">
                  <c:v>3.6831415869611419</c:v>
                </c:pt>
                <c:pt idx="24">
                  <c:v>3.8437847008116819</c:v>
                </c:pt>
                <c:pt idx="25">
                  <c:v>4.0043464504288409</c:v>
                </c:pt>
                <c:pt idx="26">
                  <c:v>4.1648203846627894</c:v>
                </c:pt>
                <c:pt idx="27">
                  <c:v>4.3252035649855429</c:v>
                </c:pt>
                <c:pt idx="28">
                  <c:v>4.4854966557692251</c:v>
                </c:pt>
                <c:pt idx="29">
                  <c:v>4.6457039170723533</c:v>
                </c:pt>
                <c:pt idx="30">
                  <c:v>4.8058331020764058</c:v>
                </c:pt>
                <c:pt idx="31">
                  <c:v>4.9658952639577478</c:v>
                </c:pt>
                <c:pt idx="32">
                  <c:v>5.1259044794472857</c:v>
                </c:pt>
                <c:pt idx="33">
                  <c:v>5.2858774985572836</c:v>
                </c:pt>
                <c:pt idx="34">
                  <c:v>5.4458333318714836</c:v>
                </c:pt>
                <c:pt idx="35">
                  <c:v>5.6057927883582579</c:v>
                </c:pt>
                <c:pt idx="36">
                  <c:v>5.7657779778247686</c:v>
                </c:pt>
                <c:pt idx="37">
                  <c:v>5.9258117928622482</c:v>
                </c:pt>
                <c:pt idx="38">
                  <c:v>6.0859173854171331</c:v>
                </c:pt>
                <c:pt idx="39">
                  <c:v>6.2461176529577642</c:v>
                </c:pt>
                <c:pt idx="40">
                  <c:v>6.406434748605534</c:v>
                </c:pt>
                <c:pt idx="41">
                  <c:v>6.5668896285802703</c:v>
                </c:pt>
                <c:pt idx="42">
                  <c:v>6.727501648914938</c:v>
                </c:pt>
                <c:pt idx="43">
                  <c:v>6.8882882216659027</c:v>
                </c:pt>
                <c:pt idx="44">
                  <c:v>7.0492645388408732</c:v>
                </c:pt>
                <c:pt idx="45">
                  <c:v>7.2104433700528716</c:v>
                </c:pt>
                <c:pt idx="46">
                  <c:v>7.3718349375498065</c:v>
                </c:pt>
                <c:pt idx="47">
                  <c:v>7.5334468698472392</c:v>
                </c:pt>
                <c:pt idx="48">
                  <c:v>7.6952842327727922</c:v>
                </c:pt>
                <c:pt idx="49">
                  <c:v>7.8573496343951774</c:v>
                </c:pt>
                <c:pt idx="50">
                  <c:v>8.0196433981262771</c:v>
                </c:pt>
                <c:pt idx="51">
                  <c:v>8.1821637963164449</c:v>
                </c:pt>
                <c:pt idx="52">
                  <c:v>8.3449073349717651</c:v>
                </c:pt>
                <c:pt idx="53">
                  <c:v>8.5078690788517406</c:v>
                </c:pt>
                <c:pt idx="54">
                  <c:v>8.6710430052011134</c:v>
                </c:pt>
                <c:pt idx="55">
                  <c:v>8.8344223737516359</c:v>
                </c:pt>
                <c:pt idx="56">
                  <c:v>8.9980001004158225</c:v>
                </c:pt>
                <c:pt idx="57">
                  <c:v>9.1617691222866142</c:v>
                </c:pt>
                <c:pt idx="58">
                  <c:v>9.3257227421430571</c:v>
                </c:pt>
                <c:pt idx="59">
                  <c:v>9.4898549416173523</c:v>
                </c:pt>
                <c:pt idx="60">
                  <c:v>9.6541606534738094</c:v>
                </c:pt>
                <c:pt idx="61">
                  <c:v>9.8186359850311646</c:v>
                </c:pt>
                <c:pt idx="62">
                  <c:v>9.9832783865830947</c:v>
                </c:pt>
                <c:pt idx="63">
                  <c:v>10.148086760666729</c:v>
                </c:pt>
                <c:pt idx="64">
                  <c:v>10.313061510136379</c:v>
                </c:pt>
                <c:pt idx="65">
                  <c:v>10.47820452514577</c:v>
                </c:pt>
                <c:pt idx="66">
                  <c:v>10.643519111260218</c:v>
                </c:pt>
                <c:pt idx="67">
                  <c:v>10.809009862937501</c:v>
                </c:pt>
                <c:pt idx="68">
                  <c:v>10.974682488471672</c:v>
                </c:pt>
                <c:pt idx="69">
                  <c:v>11.140543594125631</c:v>
                </c:pt>
                <c:pt idx="70">
                  <c:v>11.306600436532904</c:v>
                </c:pt>
                <c:pt idx="71">
                  <c:v>11.47286065348635</c:v>
                </c:pt>
                <c:pt idx="72">
                  <c:v>11.639331983916236</c:v>
                </c:pt>
                <c:pt idx="73">
                  <c:v>11.806021988172631</c:v>
                </c:pt>
                <c:pt idx="74">
                  <c:v>11.972937779656149</c:v>
                </c:pt>
                <c:pt idx="75">
                  <c:v>12.140085778392972</c:v>
                </c:pt>
                <c:pt idx="76">
                  <c:v>12.307471496336404</c:v>
                </c:pt>
                <c:pt idx="77">
                  <c:v>12.475099363029472</c:v>
                </c:pt>
                <c:pt idx="78">
                  <c:v>12.642972598813969</c:v>
                </c:pt>
                <c:pt idx="79">
                  <c:v>12.811093141076014</c:v>
                </c:pt>
                <c:pt idx="80">
                  <c:v>12.979461627122589</c:v>
                </c:pt>
                <c:pt idx="81">
                  <c:v>13.148077435261655</c:v>
                </c:pt>
                <c:pt idx="82">
                  <c:v>13.31693878356549</c:v>
                </c:pt>
                <c:pt idx="83">
                  <c:v>13.486042883711377</c:v>
                </c:pt>
                <c:pt idx="84">
                  <c:v>13.655386145278499</c:v>
                </c:pt>
                <c:pt idx="85">
                  <c:v>13.824964424005032</c:v>
                </c:pt>
                <c:pt idx="86">
                  <c:v>13.994773305836759</c:v>
                </c:pt>
                <c:pt idx="87">
                  <c:v>14.164808417184759</c:v>
                </c:pt>
                <c:pt idx="88">
                  <c:v>14.335065750703336</c:v>
                </c:pt>
                <c:pt idx="89">
                  <c:v>14.505541995140277</c:v>
                </c:pt>
                <c:pt idx="90">
                  <c:v>14.676234857424845</c:v>
                </c:pt>
                <c:pt idx="91">
                  <c:v>14.847143365165437</c:v>
                </c:pt>
                <c:pt idx="92">
                  <c:v>15.018268138126871</c:v>
                </c:pt>
                <c:pt idx="93">
                  <c:v>15.189611618044125</c:v>
                </c:pt>
                <c:pt idx="94">
                  <c:v>15.361178247276939</c:v>
                </c:pt>
                <c:pt idx="95">
                  <c:v>15.532974588292177</c:v>
                </c:pt>
                <c:pt idx="96">
                  <c:v>15.705009377729425</c:v>
                </c:pt>
                <c:pt idx="97">
                  <c:v>15.877293510807419</c:v>
                </c:pt>
                <c:pt idx="98">
                  <c:v>16.049839954006814</c:v>
                </c:pt>
                <c:pt idx="99">
                  <c:v>16.222663586247052</c:v>
                </c:pt>
                <c:pt idx="100">
                  <c:v>16.395780971093245</c:v>
                </c:pt>
                <c:pt idx="101">
                  <c:v>16.569210064808544</c:v>
                </c:pt>
                <c:pt idx="102">
                  <c:v>16.742969867237889</c:v>
                </c:pt>
                <c:pt idx="103">
                  <c:v>16.917080024498887</c:v>
                </c:pt>
                <c:pt idx="104">
                  <c:v>17.091560394200144</c:v>
                </c:pt>
                <c:pt idx="105">
                  <c:v>17.266430585350633</c:v>
                </c:pt>
                <c:pt idx="106">
                  <c:v>17.441709486213881</c:v>
                </c:pt>
                <c:pt idx="107">
                  <c:v>17.617414794062881</c:v>
                </c:pt>
                <c:pt idx="108">
                  <c:v>17.793562561072861</c:v>
                </c:pt>
                <c:pt idx="109">
                  <c:v>17.970166770443257</c:v>
                </c:pt>
                <c:pt idx="110">
                  <c:v>18.147238956257354</c:v>
                </c:pt>
                <c:pt idx="111">
                  <c:v>18.324787879585926</c:v>
                </c:pt>
                <c:pt idx="112">
                  <c:v>18.502819271942371</c:v>
                </c:pt>
                <c:pt idx="113">
                  <c:v>18.681335655440137</c:v>
                </c:pt>
                <c:pt idx="114">
                  <c:v>18.860336246932036</c:v>
                </c:pt>
                <c:pt idx="115">
                  <c:v>19.039816951093599</c:v>
                </c:pt>
                <c:pt idx="116">
                  <c:v>19.219770444903077</c:v>
                </c:pt>
                <c:pt idx="117">
                  <c:v>19.400186353353547</c:v>
                </c:pt>
                <c:pt idx="118">
                  <c:v>19.581051513575858</c:v>
                </c:pt>
                <c:pt idx="119">
                  <c:v>19.7623503219383</c:v>
                </c:pt>
                <c:pt idx="120">
                  <c:v>19.944065156197667</c:v>
                </c:pt>
                <c:pt idx="121">
                  <c:v>20.126176862479724</c:v>
                </c:pt>
                <c:pt idx="122">
                  <c:v>20.308665294837283</c:v>
                </c:pt>
                <c:pt idx="123">
                  <c:v>20.491509893432237</c:v>
                </c:pt>
                <c:pt idx="124">
                  <c:v>20.674690286069449</c:v>
                </c:pt>
                <c:pt idx="125">
                  <c:v>20.858186896915981</c:v>
                </c:pt>
                <c:pt idx="126">
                  <c:v>21.041981545799388</c:v>
                </c:pt>
                <c:pt idx="127">
                  <c:v>21.226058021511392</c:v>
                </c:pt>
                <c:pt idx="128">
                  <c:v>21.410402613053179</c:v>
                </c:pt>
                <c:pt idx="129">
                  <c:v>21.595004583730145</c:v>
                </c:pt>
                <c:pt idx="130">
                  <c:v>21.779856574419284</c:v>
                </c:pt>
                <c:pt idx="131">
                  <c:v>21.964954924148117</c:v>
                </c:pt>
                <c:pt idx="132">
                  <c:v>22.150299898296169</c:v>
                </c:pt>
                <c:pt idx="133">
                  <c:v>22.335895817192522</c:v>
                </c:pt>
                <c:pt idx="134">
                  <c:v>22.521751080573551</c:v>
                </c:pt>
                <c:pt idx="135">
                  <c:v>22.707878086200367</c:v>
                </c:pt>
                <c:pt idx="136">
                  <c:v>22.894293043842595</c:v>
                </c:pt>
                <c:pt idx="137">
                  <c:v>23.081015688723937</c:v>
                </c:pt>
                <c:pt idx="138">
                  <c:v>23.268068901319168</c:v>
                </c:pt>
                <c:pt idx="139">
                  <c:v>23.455478243004563</c:v>
                </c:pt>
                <c:pt idx="140">
                  <c:v>23.643271419426583</c:v>
                </c:pt>
                <c:pt idx="141">
                  <c:v>23.831477685490825</c:v>
                </c:pt>
                <c:pt idx="142">
                  <c:v>24.020127207531573</c:v>
                </c:pt>
                <c:pt idx="143">
                  <c:v>24.209250399449047</c:v>
                </c:pt>
                <c:pt idx="144">
                  <c:v>24.398877250364819</c:v>
                </c:pt>
                <c:pt idx="145">
                  <c:v>24.589036661618309</c:v>
                </c:pt>
                <c:pt idx="146">
                  <c:v>24.779755810705581</c:v>
                </c:pt>
                <c:pt idx="147">
                  <c:v>24.971059559045329</c:v>
                </c:pt>
                <c:pt idx="148">
                  <c:v>25.162969919273337</c:v>
                </c:pt>
                <c:pt idx="149">
                  <c:v>25.35550559614137</c:v>
                </c:pt>
                <c:pt idx="150">
                  <c:v>25.548681613083318</c:v>
                </c:pt>
                <c:pt idx="151">
                  <c:v>25.742509034160491</c:v>
                </c:pt>
                <c:pt idx="152">
                  <c:v>25.936994788482764</c:v>
                </c:pt>
                <c:pt idx="153">
                  <c:v>26.132141601393641</c:v>
                </c:pt>
                <c:pt idx="154">
                  <c:v>26.327948033784878</c:v>
                </c:pt>
                <c:pt idx="155">
                  <c:v>26.524408627957541</c:v>
                </c:pt>
                <c:pt idx="156">
                  <c:v>26.721514155550267</c:v>
                </c:pt>
                <c:pt idx="157">
                  <c:v>26.919251960296606</c:v>
                </c:pt>
                <c:pt idx="158">
                  <c:v>27.117606385830413</c:v>
                </c:pt>
                <c:pt idx="159">
                  <c:v>27.316559276500129</c:v>
                </c:pt>
                <c:pt idx="160">
                  <c:v>27.516090537245304</c:v>
                </c:pt>
                <c:pt idx="161">
                  <c:v>27.716178737082259</c:v>
                </c:pt>
                <c:pt idx="162">
                  <c:v>27.916801739683308</c:v>
                </c:pt>
                <c:pt idx="163">
                  <c:v>28.117937343940298</c:v>
                </c:pt>
                <c:pt idx="164">
                  <c:v>28.319563917296705</c:v>
                </c:pt>
                <c:pt idx="165">
                  <c:v>28.521661005008013</c:v>
                </c:pt>
                <c:pt idx="166">
                  <c:v>28.724209899338632</c:v>
                </c:pt>
                <c:pt idx="167">
                  <c:v>28.9271941539929</c:v>
                </c:pt>
                <c:pt idx="168">
                  <c:v>29.130600030770154</c:v>
                </c:pt>
                <c:pt idx="169">
                  <c:v>29.334416867477046</c:v>
                </c:pt>
                <c:pt idx="170">
                  <c:v>29.538637358461585</c:v>
                </c:pt>
                <c:pt idx="171">
                  <c:v>29.743257741683522</c:v>
                </c:pt>
                <c:pt idx="172">
                  <c:v>29.948277888929852</c:v>
                </c:pt>
                <c:pt idx="173">
                  <c:v>30.153701298540284</c:v>
                </c:pt>
                <c:pt idx="174">
                  <c:v>30.359534992750014</c:v>
                </c:pt>
                <c:pt idx="175">
                  <c:v>30.565789324399304</c:v>
                </c:pt>
                <c:pt idx="176">
                  <c:v>30.772477700233139</c:v>
                </c:pt>
                <c:pt idx="177">
                  <c:v>30.979616230243039</c:v>
                </c:pt>
                <c:pt idx="178">
                  <c:v>31.18722331442757</c:v>
                </c:pt>
                <c:pt idx="179">
                  <c:v>31.395319179915361</c:v>
                </c:pt>
                <c:pt idx="180">
                  <c:v>31.603925382559737</c:v>
                </c:pt>
                <c:pt idx="181">
                  <c:v>31.813064287852967</c:v>
                </c:pt>
                <c:pt idx="182">
                  <c:v>32.022758546297666</c:v>
                </c:pt>
                <c:pt idx="183">
                  <c:v>32.233030578216471</c:v>
                </c:pt>
                <c:pt idx="184">
                  <c:v>32.443902082383261</c:v>
                </c:pt>
                <c:pt idx="185">
                  <c:v>32.655393581847989</c:v>
                </c:pt>
                <c:pt idx="186">
                  <c:v>32.86752401893591</c:v>
                </c:pt>
                <c:pt idx="187">
                  <c:v>33.080310409676713</c:v>
                </c:pt>
                <c:pt idx="188">
                  <c:v>33.293767565919325</c:v>
                </c:pt>
                <c:pt idx="189">
                  <c:v>33.507907891173829</c:v>
                </c:pt>
                <c:pt idx="190">
                  <c:v>33.722741253866843</c:v>
                </c:pt>
                <c:pt idx="191">
                  <c:v>33.938274939271878</c:v>
                </c:pt>
                <c:pt idx="192">
                  <c:v>34.154513678957244</c:v>
                </c:pt>
                <c:pt idx="193">
                  <c:v>34.371459754255056</c:v>
                </c:pt>
                <c:pt idx="194">
                  <c:v>34.589113168068252</c:v>
                </c:pt>
                <c:pt idx="195">
                  <c:v>34.807471877358125</c:v>
                </c:pt>
                <c:pt idx="196">
                  <c:v>35.026532076959768</c:v>
                </c:pt>
                <c:pt idx="197">
                  <c:v>35.246288523997407</c:v>
                </c:pt>
                <c:pt idx="198">
                  <c:v>35.466734891158012</c:v>
                </c:pt>
                <c:pt idx="199">
                  <c:v>35.687864136461371</c:v>
                </c:pt>
                <c:pt idx="200">
                  <c:v>35.90966887694151</c:v>
                </c:pt>
                <c:pt idx="201">
                  <c:v>36.132141753841267</c:v>
                </c:pt>
                <c:pt idx="202">
                  <c:v>36.355275777503039</c:v>
                </c:pt>
                <c:pt idx="203">
                  <c:v>36.5790646410872</c:v>
                </c:pt>
                <c:pt idx="204">
                  <c:v>36.80350299354069</c:v>
                </c:pt>
                <c:pt idx="205">
                  <c:v>37.028586663817009</c:v>
                </c:pt>
                <c:pt idx="206">
                  <c:v>37.25431283016627</c:v>
                </c:pt>
                <c:pt idx="207">
                  <c:v>37.480680130310873</c:v>
                </c:pt>
                <c:pt idx="208">
                  <c:v>37.707688710425316</c:v>
                </c:pt>
                <c:pt idx="209">
                  <c:v>37.93534021298882</c:v>
                </c:pt>
                <c:pt idx="210">
                  <c:v>38.16363770569518</c:v>
                </c:pt>
                <c:pt idx="211">
                  <c:v>38.392585555627875</c:v>
                </c:pt>
                <c:pt idx="212">
                  <c:v>38.622189254765033</c:v>
                </c:pt>
                <c:pt idx="213">
                  <c:v>38.852455204514797</c:v>
                </c:pt>
                <c:pt idx="214">
                  <c:v>39.083390468343225</c:v>
                </c:pt>
                <c:pt idx="215">
                  <c:v>39.315002502597906</c:v>
                </c:pt>
                <c:pt idx="216">
                  <c:v>39.547298876321975</c:v>
                </c:pt>
                <c:pt idx="217">
                  <c:v>39.780286991172659</c:v>
                </c:pt>
                <c:pt idx="218">
                  <c:v>40.013973812492111</c:v>
                </c:pt>
                <c:pt idx="219">
                  <c:v>40.24836562213892</c:v>
                </c:pt>
                <c:pt idx="220">
                  <c:v>40.483467802878749</c:v>
                </c:pt>
                <c:pt idx="221">
                  <c:v>40.719284662990617</c:v>
                </c:pt>
                <c:pt idx="222">
                  <c:v>40.955819308302296</c:v>
                </c:pt>
                <c:pt idx="223">
                  <c:v>41.193073567173542</c:v>
                </c:pt>
                <c:pt idx="224">
                  <c:v>41.431047972057684</c:v>
                </c:pt>
                <c:pt idx="225">
                  <c:v>41.669741799247049</c:v>
                </c:pt>
                <c:pt idx="226">
                  <c:v>41.909153166320039</c:v>
                </c:pt>
                <c:pt idx="227">
                  <c:v>42.149279184718409</c:v>
                </c:pt>
                <c:pt idx="228">
                  <c:v>42.390116162868765</c:v>
                </c:pt>
                <c:pt idx="229">
                  <c:v>42.631659853383326</c:v>
                </c:pt>
                <c:pt idx="230">
                  <c:v>42.87390573620047</c:v>
                </c:pt>
                <c:pt idx="231">
                  <c:v>43.116849328105729</c:v>
                </c:pt>
                <c:pt idx="232">
                  <c:v>43.360486507964424</c:v>
                </c:pt>
                <c:pt idx="233">
                  <c:v>43.604813846230286</c:v>
                </c:pt>
                <c:pt idx="234">
                  <c:v>43.849828926903172</c:v>
                </c:pt>
                <c:pt idx="235">
                  <c:v>44.095530650108685</c:v>
                </c:pt>
                <c:pt idx="236">
                  <c:v>44.34191950386446</c:v>
                </c:pt>
                <c:pt idx="237">
                  <c:v>44.58899779437786</c:v>
                </c:pt>
                <c:pt idx="238">
                  <c:v>44.83676982536258</c:v>
                </c:pt>
                <c:pt idx="239">
                  <c:v>45.085242018338477</c:v>
                </c:pt>
                <c:pt idx="240">
                  <c:v>45.334422967642183</c:v>
                </c:pt>
                <c:pt idx="241">
                  <c:v>45.584323425875482</c:v>
                </c:pt>
                <c:pt idx="242">
                  <c:v>45.834956217693332</c:v>
                </c:pt>
                <c:pt idx="243">
                  <c:v>46.086336082112837</c:v>
                </c:pt>
                <c:pt idx="244">
                  <c:v>46.338479445843006</c:v>
                </c:pt>
                <c:pt idx="245">
                  <c:v>46.591404132414823</c:v>
                </c:pt>
                <c:pt idx="246">
                  <c:v>46.84512901406265</c:v>
                </c:pt>
                <c:pt idx="247">
                  <c:v>47.099673615300389</c:v>
                </c:pt>
                <c:pt idx="248">
                  <c:v>47.355057678884464</c:v>
                </c:pt>
                <c:pt idx="249">
                  <c:v>47.611300706302586</c:v>
                </c:pt>
                <c:pt idx="250">
                  <c:v>47.868421486023294</c:v>
                </c:pt>
                <c:pt idx="251">
                  <c:v>48.126437623447771</c:v>
                </c:pt>
                <c:pt idx="252">
                  <c:v>48.385365086794764</c:v>
                </c:pt>
                <c:pt idx="253">
                  <c:v>48.645217783007524</c:v>
                </c:pt>
                <c:pt idx="254">
                  <c:v>48.90600717719758</c:v>
                </c:pt>
                <c:pt idx="255">
                  <c:v>49.167741968141627</c:v>
                </c:pt>
                <c:pt idx="256">
                  <c:v>49.430427830958308</c:v>
                </c:pt>
                <c:pt idx="257">
                  <c:v>49.694067236335002</c:v>
                </c:pt>
                <c:pt idx="258">
                  <c:v>49.958659353614792</c:v>
                </c:pt>
                <c:pt idx="259">
                  <c:v>50.224200042733912</c:v>
                </c:pt>
                <c:pt idx="260">
                  <c:v>50.490681937497527</c:v>
                </c:pt>
                <c:pt idx="261">
                  <c:v>50.758094620064128</c:v>
                </c:pt>
                <c:pt idx="262">
                  <c:v>51.026424883853963</c:v>
                </c:pt>
                <c:pt idx="263">
                  <c:v>51.295657079483306</c:v>
                </c:pt>
                <c:pt idx="264">
                  <c:v>51.565773535833614</c:v>
                </c:pt>
                <c:pt idx="265">
                  <c:v>51.836755046065605</c:v>
                </c:pt>
                <c:pt idx="266">
                  <c:v>52.108581406354801</c:v>
                </c:pt>
                <c:pt idx="267">
                  <c:v>52.38123199341976</c:v>
                </c:pt>
                <c:pt idx="268">
                  <c:v>52.654686365589214</c:v>
                </c:pt>
                <c:pt idx="269">
                  <c:v>52.928924871255106</c:v>
                </c:pt>
                <c:pt idx="270">
                  <c:v>53.203929248113411</c:v>
                </c:pt>
                <c:pt idx="271">
                  <c:v>53.479683196619078</c:v>
                </c:pt>
                <c:pt idx="272">
                  <c:v>53.756172911587043</c:v>
                </c:pt>
                <c:pt idx="273">
                  <c:v>54.033387556835009</c:v>
                </c:pt>
                <c:pt idx="274">
                  <c:v>54.311319669173884</c:v>
                </c:pt>
                <c:pt idx="275">
                  <c:v>54.589965479863508</c:v>
                </c:pt>
                <c:pt idx="276">
                  <c:v>54.869325143815388</c:v>
                </c:pt>
                <c:pt idx="277">
                  <c:v>55.14940286928703</c:v>
                </c:pt>
                <c:pt idx="278">
                  <c:v>55.430206943496898</c:v>
                </c:pt>
                <c:pt idx="279">
                  <c:v>55.711749652424373</c:v>
                </c:pt>
                <c:pt idx="280">
                  <c:v>55.994047095964959</c:v>
                </c:pt>
                <c:pt idx="281">
                  <c:v>56.277118902499979</c:v>
                </c:pt>
                <c:pt idx="282">
                  <c:v>56.560987849735739</c:v>
                </c:pt>
                <c:pt idx="283">
                  <c:v>56.845679401282496</c:v>
                </c:pt>
                <c:pt idx="284">
                  <c:v>57.131221170809454</c:v>
                </c:pt>
                <c:pt idx="285">
                  <c:v>57.417642327652743</c:v>
                </c:pt>
                <c:pt idx="286">
                  <c:v>57.704972959418399</c:v>
                </c:pt>
                <c:pt idx="287">
                  <c:v>57.993243408353578</c:v>
                </c:pt>
                <c:pt idx="288">
                  <c:v>58.28248359902932</c:v>
                </c:pt>
                <c:pt idx="289">
                  <c:v>58.572722375156218</c:v>
                </c:pt>
                <c:pt idx="290">
                  <c:v>58.863986863139417</c:v>
                </c:pt>
                <c:pt idx="291">
                  <c:v>59.156301879269733</c:v>
                </c:pt>
                <c:pt idx="292">
                  <c:v>59.449689396268525</c:v>
                </c:pt>
                <c:pt idx="293">
                  <c:v>59.744168083285786</c:v>
                </c:pt>
                <c:pt idx="294">
                  <c:v>60.039752931440319</c:v>
                </c:pt>
                <c:pt idx="295">
                  <c:v>60.336454974645733</c:v>
                </c:pt>
                <c:pt idx="296">
                  <c:v>60.634281112852136</c:v>
                </c:pt>
                <c:pt idx="297">
                  <c:v>60.933234042027266</c:v>
                </c:pt>
                <c:pt idx="298">
                  <c:v>61.23331229227955</c:v>
                </c:pt>
                <c:pt idx="299">
                  <c:v>61.534510372575028</c:v>
                </c:pt>
                <c:pt idx="300">
                  <c:v>61.836819017604512</c:v>
                </c:pt>
                <c:pt idx="301">
                  <c:v>62.140225529594147</c:v>
                </c:pt>
                <c:pt idx="302">
                  <c:v>62.444714205307093</c:v>
                </c:pt>
                <c:pt idx="303">
                  <c:v>62.750266836221897</c:v>
                </c:pt>
                <c:pt idx="304">
                  <c:v>63.056863267958988</c:v>
                </c:pt>
                <c:pt idx="305">
                  <c:v>63.364482003517082</c:v>
                </c:pt>
                <c:pt idx="306">
                  <c:v>63.673100833809826</c:v>
                </c:pt>
                <c:pt idx="307">
                  <c:v>63.982697478396176</c:v>
                </c:pt>
                <c:pt idx="308">
                  <c:v>64.2932502191818</c:v>
                </c:pt>
                <c:pt idx="309">
                  <c:v>64.604738510241816</c:v>
                </c:pt>
                <c:pt idx="310">
                  <c:v>64.917143547753994</c:v>
                </c:pt>
                <c:pt idx="311">
                  <c:v>65.230448785318913</c:v>
                </c:pt>
                <c:pt idx="312">
                  <c:v>65.544640381628994</c:v>
                </c:pt>
                <c:pt idx="313">
                  <c:v>65.859707569489274</c:v>
                </c:pt>
                <c:pt idx="314">
                  <c:v>66.175642937520422</c:v>
                </c:pt>
                <c:pt idx="315">
                  <c:v>66.492442618422899</c:v>
                </c:pt>
                <c:pt idx="316">
                  <c:v>66.81010638037435</c:v>
                </c:pt>
                <c:pt idx="317">
                  <c:v>67.128637620890117</c:v>
                </c:pt>
                <c:pt idx="318">
                  <c:v>67.44804326521853</c:v>
                </c:pt>
                <c:pt idx="319">
                  <c:v>67.768333573988741</c:v>
                </c:pt>
                <c:pt idx="320">
                  <c:v>68.089521867306416</c:v>
                </c:pt>
                <c:pt idx="321">
                  <c:v>68.411624174724011</c:v>
                </c:pt>
                <c:pt idx="322">
                  <c:v>68.734658822443919</c:v>
                </c:pt>
                <c:pt idx="323">
                  <c:v>69.058645970684154</c:v>
                </c:pt>
                <c:pt idx="324">
                  <c:v>69.383607115308678</c:v>
                </c:pt>
                <c:pt idx="325">
                  <c:v>69.709564568568965</c:v>
                </c:pt>
                <c:pt idx="326">
                  <c:v>70.036540934099662</c:v>
                </c:pt>
                <c:pt idx="327">
                  <c:v>70.364558591160574</c:v>
                </c:pt>
                <c:pt idx="328">
                  <c:v>70.693639202525787</c:v>
                </c:pt>
                <c:pt idx="329">
                  <c:v>71.023803259414024</c:v>
                </c:pt>
                <c:pt idx="330">
                  <c:v>71.355069675468769</c:v>
                </c:pt>
                <c:pt idx="331">
                  <c:v>71.687455440073791</c:v>
                </c:pt>
                <c:pt idx="332">
                  <c:v>72.020975339294239</c:v>
                </c:pt>
                <c:pt idx="333">
                  <c:v>72.355641750520078</c:v>
                </c:pt>
                <c:pt idx="334">
                  <c:v>72.691464514534857</c:v>
                </c:pt>
                <c:pt idx="335">
                  <c:v>73.02845088630653</c:v>
                </c:pt>
                <c:pt idx="336">
                  <c:v>73.366605563378528</c:v>
                </c:pt>
                <c:pt idx="337">
                  <c:v>73.705930788396302</c:v>
                </c:pt>
                <c:pt idx="338">
                  <c:v>74.046426520113926</c:v>
                </c:pt>
                <c:pt idx="339">
                  <c:v>74.388090665249479</c:v>
                </c:pt>
                <c:pt idx="340">
                  <c:v>74.730919361853921</c:v>
                </c:pt>
                <c:pt idx="341">
                  <c:v>75.074907303479506</c:v>
                </c:pt>
                <c:pt idx="342">
                  <c:v>75.420048092414731</c:v>
                </c:pt>
                <c:pt idx="343">
                  <c:v>75.766334609623129</c:v>
                </c:pt>
                <c:pt idx="344">
                  <c:v>76.113759388797178</c:v>
                </c:pt>
                <c:pt idx="345">
                  <c:v>76.462314982117562</c:v>
                </c:pt>
                <c:pt idx="346">
                  <c:v>76.811994305882649</c:v>
                </c:pt>
                <c:pt idx="347">
                  <c:v>77.16279095511851</c:v>
                </c:pt>
                <c:pt idx="348">
                  <c:v>77.514699477564193</c:v>
                </c:pt>
                <c:pt idx="349">
                  <c:v>77.867715599002281</c:v>
                </c:pt>
                <c:pt idx="350">
                  <c:v>78.221836393720764</c:v>
                </c:pt>
                <c:pt idx="351">
                  <c:v>78.577060395884303</c:v>
                </c:pt>
                <c:pt idx="352">
                  <c:v>78.933387649699341</c:v>
                </c:pt>
                <c:pt idx="353">
                  <c:v>79.290819698403482</c:v>
                </c:pt>
                <c:pt idx="354">
                  <c:v>79.64935951423081</c:v>
                </c:pt>
                <c:pt idx="355">
                  <c:v>80.009011373528097</c:v>
                </c:pt>
                <c:pt idx="356">
                  <c:v>80.369780683057797</c:v>
                </c:pt>
                <c:pt idx="357">
                  <c:v>80.731673765164828</c:v>
                </c:pt>
                <c:pt idx="358">
                  <c:v>81.094697610849778</c:v>
                </c:pt>
                <c:pt idx="359">
                  <c:v>81.458859610837408</c:v>
                </c:pt>
                <c:pt idx="360">
                  <c:v>81.824167275429204</c:v>
                </c:pt>
              </c:numCache>
            </c:numRef>
          </c:yVal>
          <c:smooth val="1"/>
        </c:ser>
        <c:ser>
          <c:idx val="0"/>
          <c:order val="3"/>
          <c:tx>
            <c:strRef>
              <c:f>theory!$O$4</c:f>
              <c:strCache>
                <c:ptCount val="1"/>
                <c:pt idx="0">
                  <c:v>Total CO2</c:v>
                </c:pt>
              </c:strCache>
            </c:strRef>
          </c:tx>
          <c:marker>
            <c:symbol val="diamond"/>
            <c:size val="2"/>
          </c:marker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theory!$O$6:$O$366</c:f>
              <c:numCache>
                <c:formatCode>0.0</c:formatCode>
                <c:ptCount val="361"/>
                <c:pt idx="0">
                  <c:v>0</c:v>
                </c:pt>
                <c:pt idx="1">
                  <c:v>0.35895147258577254</c:v>
                </c:pt>
                <c:pt idx="2">
                  <c:v>0.90478964648690408</c:v>
                </c:pt>
                <c:pt idx="3">
                  <c:v>1.6202405575145349</c:v>
                </c:pt>
                <c:pt idx="4">
                  <c:v>2.4842160263129358</c:v>
                </c:pt>
                <c:pt idx="5">
                  <c:v>3.4723431677166445</c:v>
                </c:pt>
                <c:pt idx="6">
                  <c:v>4.557580822071202</c:v>
                </c:pt>
                <c:pt idx="7">
                  <c:v>5.7109059731763523</c:v>
                </c:pt>
                <c:pt idx="8">
                  <c:v>6.9020512944166512</c:v>
                </c:pt>
                <c:pt idx="9">
                  <c:v>8.1002735797729315</c:v>
                </c:pt>
                <c:pt idx="10">
                  <c:v>9.275132008965727</c:v>
                </c:pt>
                <c:pt idx="11">
                  <c:v>10.397254988292218</c:v>
                </c:pt>
                <c:pt idx="12">
                  <c:v>11.43907470553961</c:v>
                </c:pt>
                <c:pt idx="13">
                  <c:v>12.37550952581762</c:v>
                </c:pt>
                <c:pt idx="14">
                  <c:v>13.184575905100075</c:v>
                </c:pt>
                <c:pt idx="15">
                  <c:v>13.84791356323143</c:v>
                </c:pt>
                <c:pt idx="16">
                  <c:v>14.351210176728273</c:v>
                </c:pt>
                <c:pt idx="17">
                  <c:v>14.684514749382288</c:v>
                </c:pt>
                <c:pt idx="18">
                  <c:v>14.842432010098548</c:v>
                </c:pt>
                <c:pt idx="19">
                  <c:v>14.824193578888071</c:v>
                </c:pt>
                <c:pt idx="20">
                  <c:v>14.633605134289724</c:v>
                </c:pt>
                <c:pt idx="21">
                  <c:v>14.278872306931873</c:v>
                </c:pt>
                <c:pt idx="22">
                  <c:v>13.772311413128705</c:v>
                </c:pt>
                <c:pt idx="23">
                  <c:v>13.129954331438057</c:v>
                </c:pt>
                <c:pt idx="24">
                  <c:v>12.371059722414827</c:v>
                </c:pt>
                <c:pt idx="25">
                  <c:v>11.517545314823451</c:v>
                </c:pt>
                <c:pt idx="26">
                  <c:v>10.593358059199545</c:v>
                </c:pt>
                <c:pt idx="27">
                  <c:v>9.6238005242526015</c:v>
                </c:pt>
                <c:pt idx="28">
                  <c:v>8.6348329407090887</c:v>
                </c:pt>
                <c:pt idx="29">
                  <c:v>7.6523707546886044</c:v>
                </c:pt>
                <c:pt idx="30">
                  <c:v>6.701597429530068</c:v>
                </c:pt>
                <c:pt idx="31">
                  <c:v>5.8063115393352973</c:v>
                </c:pt>
                <c:pt idx="32">
                  <c:v>4.9883259544839689</c:v>
                </c:pt>
                <c:pt idx="33">
                  <c:v>4.2669351702214158</c:v>
                </c:pt>
                <c:pt idx="34">
                  <c:v>3.6584646301166686</c:v>
                </c:pt>
                <c:pt idx="35">
                  <c:v>3.1759133157687529</c:v>
                </c:pt>
                <c:pt idx="36">
                  <c:v>2.8286979925289302</c:v>
                </c:pt>
                <c:pt idx="37">
                  <c:v>2.6225044065839143</c:v>
                </c:pt>
                <c:pt idx="38">
                  <c:v>2.559247515621621</c:v>
                </c:pt>
                <c:pt idx="39">
                  <c:v>2.6371396004842609</c:v>
                </c:pt>
                <c:pt idx="40">
                  <c:v>2.850861945651161</c:v>
                </c:pt>
                <c:pt idx="41">
                  <c:v>3.1918327860608997</c:v>
                </c:pt>
                <c:pt idx="42">
                  <c:v>3.6485614848578507</c:v>
                </c:pt>
                <c:pt idx="43">
                  <c:v>4.2070765108865658</c:v>
                </c:pt>
                <c:pt idx="44">
                  <c:v>4.8514127951085015</c:v>
                </c:pt>
                <c:pt idx="45">
                  <c:v>5.5641425177179826</c:v>
                </c:pt>
                <c:pt idx="46">
                  <c:v>6.3269323542552343</c:v>
                </c:pt>
                <c:pt idx="47">
                  <c:v>7.1211097154941854</c:v>
                </c:pt>
                <c:pt idx="48">
                  <c:v>7.9282205620061177</c:v>
                </c:pt>
                <c:pt idx="49">
                  <c:v>8.7305619532085075</c:v>
                </c:pt>
                <c:pt idx="50">
                  <c:v>9.5116735792908003</c:v>
                </c:pt>
                <c:pt idx="51">
                  <c:v>10.256774084110418</c:v>
                </c:pt>
                <c:pt idx="52">
                  <c:v>10.953129965226992</c:v>
                </c:pt>
                <c:pt idx="53">
                  <c:v>11.590347168451444</c:v>
                </c:pt>
                <c:pt idx="54">
                  <c:v>12.160578102980196</c:v>
                </c:pt>
                <c:pt idx="55">
                  <c:v>12.658639605657697</c:v>
                </c:pt>
                <c:pt idx="56">
                  <c:v>13.082040290044347</c:v>
                </c:pt>
                <c:pt idx="57">
                  <c:v>13.430918636002616</c:v>
                </c:pt>
                <c:pt idx="58">
                  <c:v>13.707896016877044</c:v>
                </c:pt>
                <c:pt idx="59">
                  <c:v>13.917851535505747</c:v>
                </c:pt>
                <c:pt idx="60">
                  <c:v>14.067627964484757</c:v>
                </c:pt>
                <c:pt idx="61">
                  <c:v>14.165680185836379</c:v>
                </c:pt>
                <c:pt idx="62">
                  <c:v>14.221679236606235</c:v>
                </c:pt>
                <c:pt idx="63">
                  <c:v>14.246086338554392</c:v>
                </c:pt>
                <c:pt idx="64">
                  <c:v>14.24971208469907</c:v>
                </c:pt>
                <c:pt idx="65">
                  <c:v>14.24327625088938</c:v>
                </c:pt>
                <c:pt idx="66">
                  <c:v>14.236983490514206</c:v>
                </c:pt>
                <c:pt idx="67">
                  <c:v>14.240129464547636</c:v>
                </c:pt>
                <c:pt idx="68">
                  <c:v>14.260750782663933</c:v>
                </c:pt>
                <c:pt idx="69">
                  <c:v>14.305330524168028</c:v>
                </c:pt>
                <c:pt idx="70">
                  <c:v>14.378569123532372</c:v>
                </c:pt>
                <c:pt idx="71">
                  <c:v>14.483228109730419</c:v>
                </c:pt>
                <c:pt idx="72">
                  <c:v>14.620051656355429</c:v>
                </c:pt>
                <c:pt idx="73">
                  <c:v>14.787768213094125</c:v>
                </c:pt>
                <c:pt idx="74">
                  <c:v>14.983171735617816</c:v>
                </c:pt>
                <c:pt idx="75">
                  <c:v>15.201279299498651</c:v>
                </c:pt>
                <c:pt idx="76">
                  <c:v>15.435559262694937</c:v>
                </c:pt>
                <c:pt idx="77">
                  <c:v>15.678221715246309</c:v>
                </c:pt>
                <c:pt idx="78">
                  <c:v>15.920560802610112</c:v>
                </c:pt>
                <c:pt idx="79">
                  <c:v>16.153336700391321</c:v>
                </c:pt>
                <c:pt idx="80">
                  <c:v>16.367183611987684</c:v>
                </c:pt>
                <c:pt idx="81">
                  <c:v>16.553029203077529</c:v>
                </c:pt>
                <c:pt idx="82">
                  <c:v>16.702510409852039</c:v>
                </c:pt>
                <c:pt idx="83">
                  <c:v>16.808370578161373</c:v>
                </c:pt>
                <c:pt idx="84">
                  <c:v>16.864823409216228</c:v>
                </c:pt>
                <c:pt idx="85">
                  <c:v>16.867870189257758</c:v>
                </c:pt>
                <c:pt idx="86">
                  <c:v>16.815558235348306</c:v>
                </c:pt>
                <c:pt idx="87">
                  <c:v>16.708170352356206</c:v>
                </c:pt>
                <c:pt idx="88">
                  <c:v>16.548337309385317</c:v>
                </c:pt>
                <c:pt idx="89">
                  <c:v>16.341067838103356</c:v>
                </c:pt>
                <c:pt idx="90">
                  <c:v>16.093693352211631</c:v>
                </c:pt>
                <c:pt idx="91">
                  <c:v>15.815727401484708</c:v>
                </c:pt>
                <c:pt idx="92">
                  <c:v>15.518642716069621</c:v>
                </c:pt>
                <c:pt idx="93">
                  <c:v>15.215571476422326</c:v>
                </c:pt>
                <c:pt idx="94">
                  <c:v>14.920937072200161</c:v>
                </c:pt>
                <c:pt idx="95">
                  <c:v>14.650028004737635</c:v>
                </c:pt>
                <c:pt idx="96">
                  <c:v>14.418526664455612</c:v>
                </c:pt>
                <c:pt idx="97">
                  <c:v>14.242007408147515</c:v>
                </c:pt>
                <c:pt idx="98">
                  <c:v>14.13541961457571</c:v>
                </c:pt>
                <c:pt idx="99">
                  <c:v>14.112572166633299</c:v>
                </c:pt>
                <c:pt idx="100">
                  <c:v>14.185636065725248</c:v>
                </c:pt>
                <c:pt idx="101">
                  <c:v>14.364681616040968</c:v>
                </c:pt>
                <c:pt idx="102">
                  <c:v>14.657265826321179</c:v>
                </c:pt>
                <c:pt idx="103">
                  <c:v>15.06808438412844</c:v>
                </c:pt>
                <c:pt idx="104">
                  <c:v>15.598700797778349</c:v>
                </c:pt>
                <c:pt idx="105">
                  <c:v>16.247363124004778</c:v>
                </c:pt>
                <c:pt idx="106">
                  <c:v>17.00891616837913</c:v>
                </c:pt>
                <c:pt idx="107">
                  <c:v>17.874814235164138</c:v>
                </c:pt>
                <c:pt idx="108">
                  <c:v>18.833236497479788</c:v>
                </c:pt>
                <c:pt idx="109">
                  <c:v>19.869303947883679</c:v>
                </c:pt>
                <c:pt idx="110">
                  <c:v>20.965393768095225</c:v>
                </c:pt>
                <c:pt idx="111">
                  <c:v>22.101543920060635</c:v>
                </c:pt>
                <c:pt idx="112">
                  <c:v>23.255937902425842</c:v>
                </c:pt>
                <c:pt idx="113">
                  <c:v>24.405457025591943</c:v>
                </c:pt>
                <c:pt idx="114">
                  <c:v>25.526285316236681</c:v>
                </c:pt>
                <c:pt idx="115">
                  <c:v>26.594550339896841</c:v>
                </c:pt>
                <c:pt idx="116">
                  <c:v>27.58698188708712</c:v>
                </c:pt>
                <c:pt idx="117">
                  <c:v>28.48156964960998</c:v>
                </c:pt>
                <c:pt idx="118">
                  <c:v>29.258200748774073</c:v>
                </c:pt>
                <c:pt idx="119">
                  <c:v>29.899258279304775</c:v>
                </c:pt>
                <c:pt idx="120">
                  <c:v>30.390162897918799</c:v>
                </c:pt>
                <c:pt idx="121">
                  <c:v>30.719840893026912</c:v>
                </c:pt>
                <c:pt idx="122">
                  <c:v>30.881104084588571</c:v>
                </c:pt>
                <c:pt idx="123">
                  <c:v>30.870929268155919</c:v>
                </c:pt>
                <c:pt idx="124">
                  <c:v>30.690627668135846</c:v>
                </c:pt>
                <c:pt idx="125">
                  <c:v>30.345897923838038</c:v>
                </c:pt>
                <c:pt idx="126">
                  <c:v>29.846759409886602</c:v>
                </c:pt>
                <c:pt idx="127">
                  <c:v>29.207366094931444</c:v>
                </c:pt>
                <c:pt idx="128">
                  <c:v>28.445704569921986</c:v>
                </c:pt>
                <c:pt idx="129">
                  <c:v>27.583183228837186</c:v>
                </c:pt>
                <c:pt idx="130">
                  <c:v>26.64412276174545</c:v>
                </c:pt>
                <c:pt idx="131">
                  <c:v>25.655161028103123</c:v>
                </c:pt>
                <c:pt idx="132">
                  <c:v>24.644587930485272</c:v>
                </c:pt>
                <c:pt idx="133">
                  <c:v>23.641628028779792</c:v>
                </c:pt>
                <c:pt idx="134">
                  <c:v>22.675690257979625</c:v>
                </c:pt>
                <c:pt idx="135">
                  <c:v>21.775605189165162</c:v>
                </c:pt>
                <c:pt idx="136">
                  <c:v>20.968870769056082</c:v>
                </c:pt>
                <c:pt idx="137">
                  <c:v>20.280927371561859</c:v>
                </c:pt>
                <c:pt idx="138">
                  <c:v>19.734482295507974</c:v>
                </c:pt>
                <c:pt idx="139">
                  <c:v>19.348902564129276</c:v>
                </c:pt>
                <c:pt idx="140">
                  <c:v>19.139693059019919</c:v>
                </c:pt>
                <c:pt idx="141">
                  <c:v>19.118074705081995</c:v>
                </c:pt>
                <c:pt idx="142">
                  <c:v>19.290674679246365</c:v>
                </c:pt>
                <c:pt idx="143">
                  <c:v>19.659337522654823</c:v>
                </c:pt>
                <c:pt idx="144">
                  <c:v>20.221062682245247</c:v>
                </c:pt>
                <c:pt idx="145">
                  <c:v>20.968070489687648</c:v>
                </c:pt>
                <c:pt idx="146">
                  <c:v>21.887995004742436</c:v>
                </c:pt>
                <c:pt idx="147">
                  <c:v>22.964198609626067</c:v>
                </c:pt>
                <c:pt idx="148">
                  <c:v>24.176199843081292</c:v>
                </c:pt>
                <c:pt idx="149">
                  <c:v>25.500202805624554</c:v>
                </c:pt>
                <c:pt idx="150">
                  <c:v>26.909713641963776</c:v>
                </c:pt>
                <c:pt idx="151">
                  <c:v>28.376227194219496</c:v>
                </c:pt>
                <c:pt idx="152">
                  <c:v>29.869964989648452</c:v>
                </c:pt>
                <c:pt idx="153">
                  <c:v>31.360644334234621</c:v>
                </c:pt>
                <c:pt idx="154">
                  <c:v>32.818257468210675</c:v>
                </c:pt>
                <c:pt idx="155">
                  <c:v>34.213839523862418</c:v>
                </c:pt>
                <c:pt idx="156">
                  <c:v>35.520204414855812</c:v>
                </c:pt>
                <c:pt idx="157">
                  <c:v>36.712628767163835</c:v>
                </c:pt>
                <c:pt idx="158">
                  <c:v>37.769465544555544</c:v>
                </c:pt>
                <c:pt idx="159">
                  <c:v>38.672671080269311</c:v>
                </c:pt>
                <c:pt idx="160">
                  <c:v>39.408231739718019</c:v>
                </c:pt>
                <c:pt idx="161">
                  <c:v>39.966479332515405</c:v>
                </c:pt>
                <c:pt idx="162">
                  <c:v>40.342287580544394</c:v>
                </c:pt>
                <c:pt idx="163">
                  <c:v>40.535145338612949</c:v>
                </c:pt>
                <c:pt idx="164">
                  <c:v>40.549105756313736</c:v>
                </c:pt>
                <c:pt idx="165">
                  <c:v>40.392614062245741</c:v>
                </c:pt>
                <c:pt idx="166">
                  <c:v>40.078220043398119</c:v>
                </c:pt>
                <c:pt idx="167">
                  <c:v>39.622184485260561</c:v>
                </c:pt>
                <c:pt idx="168">
                  <c:v>39.043991740431011</c:v>
                </c:pt>
                <c:pt idx="169">
                  <c:v>38.365783122426194</c:v>
                </c:pt>
                <c:pt idx="170">
                  <c:v>37.611727905771374</c:v>
                </c:pt>
                <c:pt idx="171">
                  <c:v>36.807350295410686</c:v>
                </c:pt>
                <c:pt idx="172">
                  <c:v>35.978831765356631</c:v>
                </c:pt>
                <c:pt idx="173">
                  <c:v>35.152308631920789</c:v>
                </c:pt>
                <c:pt idx="174">
                  <c:v>34.353184611549409</c:v>
                </c:pt>
                <c:pt idx="175">
                  <c:v>33.605477425171728</c:v>
                </c:pt>
                <c:pt idx="176">
                  <c:v>32.931217274949176</c:v>
                </c:pt>
                <c:pt idx="177">
                  <c:v>32.349913276389941</c:v>
                </c:pt>
                <c:pt idx="178">
                  <c:v>31.878101734770382</c:v>
                </c:pt>
                <c:pt idx="179">
                  <c:v>31.528987578555132</c:v>
                </c:pt>
                <c:pt idx="180">
                  <c:v>31.312187383827847</c:v>
                </c:pt>
                <c:pt idx="181">
                  <c:v>31.233579330924613</c:v>
                </c:pt>
                <c:pt idx="182">
                  <c:v>31.295262221563689</c:v>
                </c:pt>
                <c:pt idx="183">
                  <c:v>31.495622448788993</c:v>
                </c:pt>
                <c:pt idx="184">
                  <c:v>31.829504649970829</c:v>
                </c:pt>
                <c:pt idx="185">
                  <c:v>32.288478778990452</c:v>
                </c:pt>
                <c:pt idx="186">
                  <c:v>32.861193595865586</c:v>
                </c:pt>
                <c:pt idx="187">
                  <c:v>33.533804170354415</c:v>
                </c:pt>
                <c:pt idx="188">
                  <c:v>34.290458999644159</c:v>
                </c:pt>
                <c:pt idx="189">
                  <c:v>35.11383080541799</c:v>
                </c:pt>
                <c:pt idx="190">
                  <c:v>35.98567404430861</c:v>
                </c:pt>
                <c:pt idx="191">
                  <c:v>36.88739166425114</c:v>
                </c:pt>
                <c:pt idx="192">
                  <c:v>37.800593677477536</c:v>
                </c:pt>
                <c:pt idx="193">
                  <c:v>38.70763069222636</c:v>
                </c:pt>
                <c:pt idx="194">
                  <c:v>39.592086626797084</c:v>
                </c:pt>
                <c:pt idx="195">
                  <c:v>40.439216383011228</c:v>
                </c:pt>
                <c:pt idx="196">
                  <c:v>41.236316228901046</c:v>
                </c:pt>
                <c:pt idx="197">
                  <c:v>41.973016967453873</c:v>
                </c:pt>
                <c:pt idx="198">
                  <c:v>42.641492573965934</c:v>
                </c:pt>
                <c:pt idx="199">
                  <c:v>43.236579785400806</c:v>
                </c:pt>
                <c:pt idx="200">
                  <c:v>43.755807032025132</c:v>
                </c:pt>
                <c:pt idx="201">
                  <c:v>44.199334022757455</c:v>
                </c:pt>
                <c:pt idx="202">
                  <c:v>44.569806139515435</c:v>
                </c:pt>
                <c:pt idx="203">
                  <c:v>44.872130473761558</c:v>
                </c:pt>
                <c:pt idx="204">
                  <c:v>45.113182767554235</c:v>
                </c:pt>
                <c:pt idx="205">
                  <c:v>45.301456627070309</c:v>
                </c:pt>
                <c:pt idx="206">
                  <c:v>45.446668094700101</c:v>
                </c:pt>
                <c:pt idx="207">
                  <c:v>45.559329944849424</c:v>
                </c:pt>
                <c:pt idx="208">
                  <c:v>45.650310870958606</c:v>
                </c:pt>
                <c:pt idx="209">
                  <c:v>45.730395034628373</c:v>
                </c:pt>
                <c:pt idx="210">
                  <c:v>45.809857245540115</c:v>
                </c:pt>
                <c:pt idx="211">
                  <c:v>45.898068342519935</c:v>
                </c:pt>
                <c:pt idx="212">
                  <c:v>46.003144176632532</c:v>
                </c:pt>
                <c:pt idx="213">
                  <c:v>46.131649996460965</c:v>
                </c:pt>
                <c:pt idx="214">
                  <c:v>46.288370057073735</c:v>
                </c:pt>
                <c:pt idx="215">
                  <c:v>46.476149982769925</c:v>
                </c:pt>
                <c:pt idx="216">
                  <c:v>46.695816884445833</c:v>
                </c:pt>
                <c:pt idx="217">
                  <c:v>46.946179547627651</c:v>
                </c:pt>
                <c:pt idx="218">
                  <c:v>47.224108253953602</c:v>
                </c:pt>
                <c:pt idx="219">
                  <c:v>47.524691066296327</c:v>
                </c:pt>
                <c:pt idx="220">
                  <c:v>47.841460784155743</c:v>
                </c:pt>
                <c:pt idx="221">
                  <c:v>48.166684346285876</c:v>
                </c:pt>
                <c:pt idx="222">
                  <c:v>48.491704300380889</c:v>
                </c:pt>
                <c:pt idx="223">
                  <c:v>48.807320145022061</c:v>
                </c:pt>
                <c:pt idx="224">
                  <c:v>49.104195936091685</c:v>
                </c:pt>
                <c:pt idx="225">
                  <c:v>49.373279584861791</c:v>
                </c:pt>
                <c:pt idx="226">
                  <c:v>49.606218790146443</c:v>
                </c:pt>
                <c:pt idx="227">
                  <c:v>49.795758559207229</c:v>
                </c:pt>
                <c:pt idx="228">
                  <c:v>49.93610578269238</c:v>
                </c:pt>
                <c:pt idx="229">
                  <c:v>50.023247323088299</c:v>
                </c:pt>
                <c:pt idx="230">
                  <c:v>50.055209523885367</c:v>
                </c:pt>
                <c:pt idx="231">
                  <c:v>50.03224890331461</c:v>
                </c:pt>
                <c:pt idx="232">
                  <c:v>49.956966004381684</c:v>
                </c:pt>
                <c:pt idx="233">
                  <c:v>49.834336862924602</c:v>
                </c:pt>
                <c:pt idx="234">
                  <c:v>49.671659249251945</c:v>
                </c:pt>
                <c:pt idx="235">
                  <c:v>49.478413651470021</c:v>
                </c:pt>
                <c:pt idx="236">
                  <c:v>49.26604181061623</c:v>
                </c:pt>
                <c:pt idx="237">
                  <c:v>49.047648398534591</c:v>
                </c:pt>
                <c:pt idx="238">
                  <c:v>48.837634059855191</c:v>
                </c:pt>
                <c:pt idx="239">
                  <c:v>48.651270434506785</c:v>
                </c:pt>
                <c:pt idx="240">
                  <c:v>48.504229858835913</c:v>
                </c:pt>
                <c:pt idx="241">
                  <c:v>48.412084142933793</c:v>
                </c:pt>
                <c:pt idx="242">
                  <c:v>48.389788082026314</c:v>
                </c:pt>
                <c:pt idx="243">
                  <c:v>48.451164136996283</c:v>
                </c:pt>
                <c:pt idx="244">
                  <c:v>48.60840498430025</c:v>
                </c:pt>
                <c:pt idx="245">
                  <c:v>48.871610375517264</c:v>
                </c:pt>
                <c:pt idx="246">
                  <c:v>49.248373964580992</c:v>
                </c:pt>
                <c:pt idx="247">
                  <c:v>49.743434475715446</c:v>
                </c:pt>
                <c:pt idx="248">
                  <c:v>50.358403832264969</c:v>
                </c:pt>
                <c:pt idx="249">
                  <c:v>51.091582695780517</c:v>
                </c:pt>
                <c:pt idx="250">
                  <c:v>51.937871338984905</c:v>
                </c:pt>
                <c:pt idx="251">
                  <c:v>52.888780970094842</c:v>
                </c:pt>
                <c:pt idx="252">
                  <c:v>53.932547623138532</c:v>
                </c:pt>
                <c:pt idx="253">
                  <c:v>55.054347619760279</c:v>
                </c:pt>
                <c:pt idx="254">
                  <c:v>56.236610486887344</c:v>
                </c:pt>
                <c:pt idx="255">
                  <c:v>57.459422176966996</c:v>
                </c:pt>
                <c:pt idx="256">
                  <c:v>58.701008576869924</c:v>
                </c:pt>
                <c:pt idx="257">
                  <c:v>59.938286696899581</c:v>
                </c:pt>
                <c:pt idx="258">
                  <c:v>61.147468684141018</c:v>
                </c:pt>
                <c:pt idx="259">
                  <c:v>62.304701976152217</c:v>
                </c:pt>
                <c:pt idx="260">
                  <c:v>63.386727561120267</c:v>
                </c:pt>
                <c:pt idx="261">
                  <c:v>64.371537484388625</c:v>
                </c:pt>
                <c:pt idx="262">
                  <c:v>65.239012468529666</c:v>
                </c:pt>
                <c:pt idx="263">
                  <c:v>65.971520808243952</c:v>
                </c:pt>
                <c:pt idx="264">
                  <c:v>66.554460558669177</c:v>
                </c:pt>
                <c:pt idx="265">
                  <c:v>66.976728435610028</c:v>
                </c:pt>
                <c:pt idx="266">
                  <c:v>67.231100751733607</c:v>
                </c:pt>
                <c:pt idx="267">
                  <c:v>67.314514071531164</c:v>
                </c:pt>
                <c:pt idx="268">
                  <c:v>67.228236013520132</c:v>
                </c:pt>
                <c:pt idx="269">
                  <c:v>66.977919682499419</c:v>
                </c:pt>
                <c:pt idx="270">
                  <c:v>66.573538489717691</c:v>
                </c:pt>
                <c:pt idx="271">
                  <c:v>66.029201519534979</c:v>
                </c:pt>
                <c:pt idx="272">
                  <c:v>65.362853028229495</c:v>
                </c:pt>
                <c:pt idx="273">
                  <c:v>64.595863013358837</c:v>
                </c:pt>
                <c:pt idx="274">
                  <c:v>63.752518971547659</c:v>
                </c:pt>
                <c:pt idx="275">
                  <c:v>62.859431874363963</c:v>
                </c:pt>
                <c:pt idx="276">
                  <c:v>61.944871949148876</c:v>
                </c:pt>
                <c:pt idx="277">
                  <c:v>61.038051977436851</c:v>
                </c:pt>
                <c:pt idx="278">
                  <c:v>60.168377453467372</c:v>
                </c:pt>
                <c:pt idx="279">
                  <c:v>59.364684029140221</c:v>
                </c:pt>
                <c:pt idx="280">
                  <c:v>58.65448317534532</c:v>
                </c:pt>
                <c:pt idx="281">
                  <c:v>58.063236895609464</c:v>
                </c:pt>
                <c:pt idx="282">
                  <c:v>57.613681636630588</c:v>
                </c:pt>
                <c:pt idx="283">
                  <c:v>57.325220269254373</c:v>
                </c:pt>
                <c:pt idx="284">
                  <c:v>57.21339919756872</c:v>
                </c:pt>
                <c:pt idx="285">
                  <c:v>57.289485343903721</c:v>
                </c:pt>
                <c:pt idx="286">
                  <c:v>57.560155019076092</c:v>
                </c:pt>
                <c:pt idx="287">
                  <c:v>58.027303598332139</c:v>
                </c:pt>
                <c:pt idx="288">
                  <c:v>58.687981572662977</c:v>
                </c:pt>
                <c:pt idx="289">
                  <c:v>59.534459028810147</c:v>
                </c:pt>
                <c:pt idx="290">
                  <c:v>60.554417030659522</c:v>
                </c:pt>
                <c:pt idx="291">
                  <c:v>61.73126083311206</c:v>
                </c:pt>
                <c:pt idx="292">
                  <c:v>63.044546459150297</c:v>
                </c:pt>
                <c:pt idx="293">
                  <c:v>64.470509009842317</c:v>
                </c:pt>
                <c:pt idx="294">
                  <c:v>65.982678246625937</c:v>
                </c:pt>
                <c:pt idx="295">
                  <c:v>67.552564566927174</c:v>
                </c:pt>
                <c:pt idx="296">
                  <c:v>69.150396557469548</c:v>
                </c:pt>
                <c:pt idx="297">
                  <c:v>70.745889909903781</c:v>
                </c:pt>
                <c:pt idx="298">
                  <c:v>72.309026660296524</c:v>
                </c:pt>
                <c:pt idx="299">
                  <c:v>73.810823490341704</c:v>
                </c:pt>
                <c:pt idx="300">
                  <c:v>75.224068209164329</c:v>
                </c:pt>
                <c:pt idx="301">
                  <c:v>76.52400450785467</c:v>
                </c:pt>
                <c:pt idx="302">
                  <c:v>77.68894661473081</c:v>
                </c:pt>
                <c:pt idx="303">
                  <c:v>78.700807531724365</c:v>
                </c:pt>
                <c:pt idx="304">
                  <c:v>79.545527040189825</c:v>
                </c:pt>
                <c:pt idx="305">
                  <c:v>80.213388553677646</c:v>
                </c:pt>
                <c:pt idx="306">
                  <c:v>80.699217080669825</c:v>
                </c:pt>
                <c:pt idx="307">
                  <c:v>81.002453948465302</c:v>
                </c:pt>
                <c:pt idx="308">
                  <c:v>81.12710743120897</c:v>
                </c:pt>
                <c:pt idx="309">
                  <c:v>81.081581918725703</c:v>
                </c:pt>
                <c:pt idx="310">
                  <c:v>80.878391656935662</c:v>
                </c:pt>
                <c:pt idx="311">
                  <c:v>80.533768287149201</c:v>
                </c:pt>
                <c:pt idx="312">
                  <c:v>80.067174318654111</c:v>
                </c:pt>
                <c:pt idx="313">
                  <c:v>79.500737203878543</c:v>
                </c:pt>
                <c:pt idx="314">
                  <c:v>78.858620776539169</c:v>
                </c:pt>
                <c:pt idx="315">
                  <c:v>78.166352402543112</c:v>
                </c:pt>
                <c:pt idx="316">
                  <c:v>77.450125238078726</c:v>
                </c:pt>
                <c:pt idx="317">
                  <c:v>76.736095462716321</c:v>
                </c:pt>
                <c:pt idx="318">
                  <c:v>76.049694247903517</c:v>
                </c:pt>
                <c:pt idx="319">
                  <c:v>75.414973540693495</c:v>
                </c:pt>
                <c:pt idx="320">
                  <c:v>74.85400351355122</c:v>
                </c:pt>
                <c:pt idx="321">
                  <c:v>74.386337794423923</c:v>
                </c:pt>
                <c:pt idx="322">
                  <c:v>74.028560402558867</c:v>
                </c:pt>
                <c:pt idx="323">
                  <c:v>73.793925743507828</c:v>
                </c:pt>
                <c:pt idx="324">
                  <c:v>73.692100141051185</c:v>
                </c:pt>
                <c:pt idx="325">
                  <c:v>73.729010292594864</c:v>
                </c:pt>
                <c:pt idx="326">
                  <c:v>73.906800821958996</c:v>
                </c:pt>
                <c:pt idx="327">
                  <c:v>74.223899866381316</c:v>
                </c:pt>
                <c:pt idx="328">
                  <c:v>74.67518847000855</c:v>
                </c:pt>
                <c:pt idx="329">
                  <c:v>75.252266558282997</c:v>
                </c:pt>
                <c:pt idx="330">
                  <c:v>75.943805524848415</c:v>
                </c:pt>
                <c:pt idx="331">
                  <c:v>76.735975054952746</c:v>
                </c:pt>
                <c:pt idx="332">
                  <c:v>77.612929806133423</c:v>
                </c:pt>
                <c:pt idx="333">
                  <c:v>78.557340024770326</c:v>
                </c:pt>
                <c:pt idx="334">
                  <c:v>79.550949138013038</c:v>
                </c:pt>
                <c:pt idx="335">
                  <c:v>80.575140851133767</c:v>
                </c:pt>
                <c:pt idx="336">
                  <c:v>81.611498310704121</c:v>
                </c:pt>
                <c:pt idx="337">
                  <c:v>82.642338457753056</c:v>
                </c:pt>
                <c:pt idx="338">
                  <c:v>83.651205769593048</c:v>
                </c:pt>
                <c:pt idx="339">
                  <c:v>84.623311136168013</c:v>
                </c:pt>
                <c:pt idx="340">
                  <c:v>85.545903584212567</c:v>
                </c:pt>
                <c:pt idx="341">
                  <c:v>86.408564885309829</c:v>
                </c:pt>
                <c:pt idx="342">
                  <c:v>87.203419686689642</c:v>
                </c:pt>
                <c:pt idx="343">
                  <c:v>87.925256602802335</c:v>
                </c:pt>
                <c:pt idx="344">
                  <c:v>88.571558612316551</c:v>
                </c:pt>
                <c:pt idx="345">
                  <c:v>89.142444027471072</c:v>
                </c:pt>
                <c:pt idx="346">
                  <c:v>89.64052214903046</c:v>
                </c:pt>
                <c:pt idx="347">
                  <c:v>90.070670401758321</c:v>
                </c:pt>
                <c:pt idx="348">
                  <c:v>90.439742179340442</c:v>
                </c:pt>
                <c:pt idx="349">
                  <c:v>90.756216739271565</c:v>
                </c:pt>
                <c:pt idx="350">
                  <c:v>91.029804213119007</c:v>
                </c:pt>
                <c:pt idx="351">
                  <c:v>91.271020083989583</c:v>
                </c:pt>
                <c:pt idx="352">
                  <c:v>91.490744293203647</c:v>
                </c:pt>
                <c:pt idx="353">
                  <c:v>91.699780449507898</c:v>
                </c:pt>
                <c:pt idx="354">
                  <c:v>91.908430419852039</c:v>
                </c:pt>
                <c:pt idx="355">
                  <c:v>92.126098889978721</c:v>
                </c:pt>
                <c:pt idx="356">
                  <c:v>92.360941320644997</c:v>
                </c:pt>
                <c:pt idx="357">
                  <c:v>92.619567130831285</c:v>
                </c:pt>
                <c:pt idx="358">
                  <c:v>92.906807965962571</c:v>
                </c:pt>
                <c:pt idx="359">
                  <c:v>93.225558621966456</c:v>
                </c:pt>
                <c:pt idx="360">
                  <c:v>93.57669566972271</c:v>
                </c:pt>
              </c:numCache>
            </c:numRef>
          </c:yVal>
          <c:smooth val="1"/>
        </c:ser>
        <c:axId val="125131776"/>
        <c:axId val="125129856"/>
      </c:scatterChart>
      <c:valAx>
        <c:axId val="125121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Months</a:t>
                </a:r>
              </a:p>
            </c:rich>
          </c:tx>
          <c:layout/>
        </c:title>
        <c:numFmt formatCode="General" sourceLinked="1"/>
        <c:tickLblPos val="nextTo"/>
        <c:crossAx val="125123584"/>
        <c:crossesAt val="-10"/>
        <c:crossBetween val="midCat"/>
      </c:valAx>
      <c:valAx>
        <c:axId val="125123584"/>
        <c:scaling>
          <c:orientation val="minMax"/>
          <c:min val="-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 °C</a:t>
                </a:r>
              </a:p>
            </c:rich>
          </c:tx>
          <c:layout/>
        </c:title>
        <c:numFmt formatCode="0.0" sourceLinked="0"/>
        <c:tickLblPos val="nextTo"/>
        <c:crossAx val="125121280"/>
        <c:crosses val="autoZero"/>
        <c:crossBetween val="midCat"/>
      </c:valAx>
      <c:valAx>
        <c:axId val="12512985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CO2 ppmv</a:t>
                </a:r>
              </a:p>
            </c:rich>
          </c:tx>
          <c:layout/>
        </c:title>
        <c:numFmt formatCode="0" sourceLinked="0"/>
        <c:tickLblPos val="nextTo"/>
        <c:crossAx val="125131776"/>
        <c:crosses val="max"/>
        <c:crossBetween val="midCat"/>
      </c:valAx>
      <c:valAx>
        <c:axId val="125131776"/>
        <c:scaling>
          <c:orientation val="minMax"/>
        </c:scaling>
        <c:delete val="1"/>
        <c:axPos val="b"/>
        <c:numFmt formatCode="General" sourceLinked="1"/>
        <c:tickLblPos val="none"/>
        <c:crossAx val="125129856"/>
        <c:crosses val="autoZero"/>
        <c:crossBetween val="midCat"/>
      </c:valAx>
    </c:plotArea>
    <c:legend>
      <c:legendPos val="b"/>
      <c:layout/>
    </c:legend>
    <c:plotVisOnly val="1"/>
  </c:chart>
  <c:spPr>
    <a:ln w="12700">
      <a:solidFill>
        <a:schemeClr val="tx1"/>
      </a:solidFill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l-BE" sz="1100"/>
              <a:t>Derivatives transient response CO2 after T changes </a:t>
            </a:r>
            <a:r>
              <a:rPr lang="nl-BE" sz="1100" b="1" i="0" baseline="0"/>
              <a:t>(2 sinusoids + slope + emissions)</a:t>
            </a:r>
            <a:endParaRPr lang="nl-BE" sz="1100"/>
          </a:p>
        </c:rich>
      </c:tx>
      <c:layout/>
    </c:title>
    <c:plotArea>
      <c:layout/>
      <c:scatterChart>
        <c:scatterStyle val="smoothMarker"/>
        <c:ser>
          <c:idx val="4"/>
          <c:order val="1"/>
          <c:tx>
            <c:strRef>
              <c:f>theory!$Q$4</c:f>
              <c:strCache>
                <c:ptCount val="1"/>
                <c:pt idx="0">
                  <c:v>dT/dt</c:v>
                </c:pt>
              </c:strCache>
            </c:strRef>
          </c:tx>
          <c:marker>
            <c:symbol val="star"/>
            <c:size val="2"/>
          </c:marker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theory!$Q$7:$Q$366</c:f>
              <c:numCache>
                <c:formatCode>0.000</c:formatCode>
                <c:ptCount val="360"/>
                <c:pt idx="0">
                  <c:v>0.30615718172274542</c:v>
                </c:pt>
                <c:pt idx="1">
                  <c:v>0.29864920503670123</c:v>
                </c:pt>
                <c:pt idx="2">
                  <c:v>0.28383169993616875</c:v>
                </c:pt>
                <c:pt idx="3">
                  <c:v>0.26209604143353671</c:v>
                </c:pt>
                <c:pt idx="4">
                  <c:v>0.23401564728083657</c:v>
                </c:pt>
                <c:pt idx="5">
                  <c:v>0.2003300449350176</c:v>
                </c:pt>
                <c:pt idx="6">
                  <c:v>0.16192434807593181</c:v>
                </c:pt>
                <c:pt idx="7">
                  <c:v>0.11980473291659721</c:v>
                </c:pt>
                <c:pt idx="8">
                  <c:v>7.5070618836746039E-2</c:v>
                </c:pt>
                <c:pt idx="9">
                  <c:v>2.8884351451765156E-2</c:v>
                </c:pt>
                <c:pt idx="10">
                  <c:v>-1.7560743630957942E-2</c:v>
                </c:pt>
                <c:pt idx="11">
                  <c:v>-6.3073023450358257E-2</c:v>
                </c:pt>
                <c:pt idx="12">
                  <c:v>-0.10649497588896817</c:v>
                </c:pt>
                <c:pt idx="13">
                  <c:v>-0.14673453190235208</c:v>
                </c:pt>
                <c:pt idx="14">
                  <c:v>-0.1827943564589134</c:v>
                </c:pt>
                <c:pt idx="15">
                  <c:v>-0.2137982948404864</c:v>
                </c:pt>
                <c:pt idx="16">
                  <c:v>-0.23901423680122469</c:v>
                </c:pt>
                <c:pt idx="17">
                  <c:v>-0.25787276820604654</c:v>
                </c:pt>
                <c:pt idx="18">
                  <c:v>-0.26998110494516359</c:v>
                </c:pt>
                <c:pt idx="19">
                  <c:v>-0.27513194339305869</c:v>
                </c:pt>
                <c:pt idx="20">
                  <c:v>-0.273307011277722</c:v>
                </c:pt>
                <c:pt idx="21">
                  <c:v>-0.26467525808692094</c:v>
                </c:pt>
                <c:pt idx="22">
                  <c:v>-0.24958578044438706</c:v>
                </c:pt>
                <c:pt idx="23">
                  <c:v>-0.22855573060356138</c:v>
                </c:pt>
                <c:pt idx="24">
                  <c:v>-0.20225360081428545</c:v>
                </c:pt>
                <c:pt idx="25">
                  <c:v>-0.1714784085591412</c:v>
                </c:pt>
                <c:pt idx="26">
                  <c:v>-0.13713542365454079</c:v>
                </c:pt>
                <c:pt idx="27">
                  <c:v>-0.10020917458919909</c:v>
                </c:pt>
                <c:pt idx="28">
                  <c:v>-6.1734545449910305E-2</c:v>
                </c:pt>
                <c:pt idx="29">
                  <c:v>-2.2766824262783647E-2</c:v>
                </c:pt>
                <c:pt idx="30">
                  <c:v>1.5648412800012501E-2</c:v>
                </c:pt>
                <c:pt idx="31">
                  <c:v>5.2504699709018832E-2</c:v>
                </c:pt>
                <c:pt idx="32">
                  <c:v>8.6862508748119849E-2</c:v>
                </c:pt>
                <c:pt idx="33">
                  <c:v>0.11787471018743223</c:v>
                </c:pt>
                <c:pt idx="34">
                  <c:v>0.14480894276236</c:v>
                </c:pt>
                <c:pt idx="35">
                  <c:v>0.16706627293761511</c:v>
                </c:pt>
                <c:pt idx="36">
                  <c:v>0.18419563752100754</c:v>
                </c:pt>
                <c:pt idx="37">
                  <c:v>0.19590369508168204</c:v>
                </c:pt>
                <c:pt idx="38">
                  <c:v>0.20205985279677435</c:v>
                </c:pt>
                <c:pt idx="39">
                  <c:v>0.20269638248205846</c:v>
                </c:pt>
                <c:pt idx="40">
                  <c:v>0.1980036881763988</c:v>
                </c:pt>
                <c:pt idx="41">
                  <c:v>0.18832093324199628</c:v>
                </c:pt>
                <c:pt idx="42">
                  <c:v>0.17412237311844769</c:v>
                </c:pt>
                <c:pt idx="43">
                  <c:v>0.15599986647903424</c:v>
                </c:pt>
                <c:pt idx="44">
                  <c:v>0.13464214880176595</c:v>
                </c:pt>
                <c:pt idx="45">
                  <c:v>0.11081154498820278</c:v>
                </c:pt>
                <c:pt idx="46">
                  <c:v>8.531886892452345E-2</c:v>
                </c:pt>
                <c:pt idx="47">
                  <c:v>5.8997305728422211E-2</c:v>
                </c:pt>
                <c:pt idx="48">
                  <c:v>3.2676095532669369E-2</c:v>
                </c:pt>
                <c:pt idx="49">
                  <c:v>7.1548354526930202E-3</c:v>
                </c:pt>
                <c:pt idx="50">
                  <c:v>-1.6820810920667895E-2</c:v>
                </c:pt>
                <c:pt idx="51">
                  <c:v>-3.8581258595699053E-2</c:v>
                </c:pt>
                <c:pt idx="52">
                  <c:v>-5.7552336764159162E-2</c:v>
                </c:pt>
                <c:pt idx="53">
                  <c:v>-7.3271244712677208E-2</c:v>
                </c:pt>
                <c:pt idx="54">
                  <c:v>-8.5398668779979814E-2</c:v>
                </c:pt>
                <c:pt idx="55">
                  <c:v>-9.3726725497440211E-2</c:v>
                </c:pt>
                <c:pt idx="56">
                  <c:v>-9.818253007301303E-2</c:v>
                </c:pt>
                <c:pt idx="57">
                  <c:v>-9.8827328810320525E-2</c:v>
                </c:pt>
                <c:pt idx="58">
                  <c:v>-9.5851274547386622E-2</c:v>
                </c:pt>
                <c:pt idx="59">
                  <c:v>-8.9564061387974236E-2</c:v>
                </c:pt>
                <c:pt idx="60">
                  <c:v>-8.0381764631696551E-2</c:v>
                </c:pt>
                <c:pt idx="61">
                  <c:v>-6.8810349883844268E-2</c:v>
                </c:pt>
                <c:pt idx="62">
                  <c:v>-5.5426418206945494E-2</c:v>
                </c:pt>
                <c:pt idx="63">
                  <c:v>-4.0855838709482617E-2</c:v>
                </c:pt>
                <c:pt idx="64">
                  <c:v>-2.5750983574877595E-2</c:v>
                </c:pt>
                <c:pt idx="65">
                  <c:v>-1.0767321293483012E-2</c:v>
                </c:pt>
                <c:pt idx="66">
                  <c:v>3.4598594374289915E-3</c:v>
                </c:pt>
                <c:pt idx="67">
                  <c:v>1.6337830495374295E-2</c:v>
                </c:pt>
                <c:pt idx="68">
                  <c:v>2.7337177174131422E-2</c:v>
                </c:pt>
                <c:pt idx="69">
                  <c:v>3.6010245649544859E-2</c:v>
                </c:pt>
                <c:pt idx="70">
                  <c:v>4.2006684204283912E-2</c:v>
                </c:pt>
                <c:pt idx="71">
                  <c:v>4.5085572861881584E-2</c:v>
                </c:pt>
                <c:pt idx="72">
                  <c:v>4.512374751637091E-2</c:v>
                </c:pt>
                <c:pt idx="73">
                  <c:v>4.2120048481582378E-2</c:v>
                </c:pt>
                <c:pt idx="74">
                  <c:v>3.6195355720566397E-2</c:v>
                </c:pt>
                <c:pt idx="75">
                  <c:v>2.7588409685023851E-2</c:v>
                </c:pt>
                <c:pt idx="76">
                  <c:v>1.6647553396181625E-2</c:v>
                </c:pt>
                <c:pt idx="77">
                  <c:v>3.8186638318209454E-3</c:v>
                </c:pt>
                <c:pt idx="78">
                  <c:v>-1.0370335320689095E-2</c:v>
                </c:pt>
                <c:pt idx="79">
                  <c:v>-2.5327875835387648E-2</c:v>
                </c:pt>
                <c:pt idx="80">
                  <c:v>-4.0419462553332203E-2</c:v>
                </c:pt>
                <c:pt idx="81">
                  <c:v>-5.4990030057874173E-2</c:v>
                </c:pt>
                <c:pt idx="82">
                  <c:v>-6.8387206529916256E-2</c:v>
                </c:pt>
                <c:pt idx="83">
                  <c:v>-7.9984720504860274E-2</c:v>
                </c:pt>
                <c:pt idx="84">
                  <c:v>-8.9205178066559032E-2</c:v>
                </c:pt>
                <c:pt idx="85">
                  <c:v>-9.5541454344261978E-2</c:v>
                </c:pt>
                <c:pt idx="86">
                  <c:v>-9.8575983577704807E-2</c:v>
                </c:pt>
                <c:pt idx="87">
                  <c:v>-9.7997295285169456E-2</c:v>
                </c:pt>
                <c:pt idx="88">
                  <c:v>-9.3613228296925644E-2</c:v>
                </c:pt>
                <c:pt idx="89">
                  <c:v>-8.5360357033877732E-2</c:v>
                </c:pt>
                <c:pt idx="90">
                  <c:v>-7.3309282271791121E-2</c:v>
                </c:pt>
                <c:pt idx="91">
                  <c:v>-5.7665568107048815E-2</c:v>
                </c:pt>
                <c:pt idx="92">
                  <c:v>-3.8766243931629196E-2</c:v>
                </c:pt>
                <c:pt idx="93">
                  <c:v>-1.7071930685040426E-2</c:v>
                </c:pt>
                <c:pt idx="94">
                  <c:v>6.8452098847711085E-3</c:v>
                </c:pt>
                <c:pt idx="95">
                  <c:v>3.2317370100708898E-2</c:v>
                </c:pt>
                <c:pt idx="96">
                  <c:v>5.8600377948855753E-2</c:v>
                </c:pt>
                <c:pt idx="97">
                  <c:v>8.4895796841229609E-2</c:v>
                </c:pt>
                <c:pt idx="98">
                  <c:v>0.11037518086804304</c:v>
                </c:pt>
                <c:pt idx="99">
                  <c:v>0.13420574870284102</c:v>
                </c:pt>
                <c:pt idx="100">
                  <c:v>0.15557668755243353</c:v>
                </c:pt>
                <c:pt idx="101">
                  <c:v>0.17372527087675438</c:v>
                </c:pt>
                <c:pt idx="102">
                  <c:v>0.18796197102897971</c:v>
                </c:pt>
                <c:pt idx="103">
                  <c:v>0.19769377070153282</c:v>
                </c:pt>
                <c:pt idx="104">
                  <c:v>0.20244492455252255</c:v>
                </c:pt>
                <c:pt idx="105">
                  <c:v>0.20187449331039498</c:v>
                </c:pt>
                <c:pt idx="106">
                  <c:v>0.19579006496915685</c:v>
                </c:pt>
                <c:pt idx="107">
                  <c:v>0.18415718868707187</c:v>
                </c:pt>
                <c:pt idx="108">
                  <c:v>0.16710417339759087</c:v>
                </c:pt>
                <c:pt idx="109">
                  <c:v>0.14492204115967144</c:v>
                </c:pt>
                <c:pt idx="110">
                  <c:v>0.11805957077001561</c:v>
                </c:pt>
                <c:pt idx="111">
                  <c:v>8.7113515741187753E-2</c:v>
                </c:pt>
                <c:pt idx="112">
                  <c:v>5.2814227913494216E-2</c:v>
                </c:pt>
                <c:pt idx="113">
                  <c:v>1.6007059234135257E-2</c:v>
                </c:pt>
                <c:pt idx="114">
                  <c:v>-2.2369954715615537E-2</c:v>
                </c:pt>
                <c:pt idx="115">
                  <c:v>-6.1311509064570613E-2</c:v>
                </c:pt>
                <c:pt idx="116">
                  <c:v>-9.9772822548095164E-2</c:v>
                </c:pt>
                <c:pt idx="117">
                  <c:v>-0.13669901164883713</c:v>
                </c:pt>
                <c:pt idx="118">
                  <c:v>-0.17105519410163006</c:v>
                </c:pt>
                <c:pt idx="119">
                  <c:v>-0.20185644049692608</c:v>
                </c:pt>
                <c:pt idx="120">
                  <c:v>-0.22819668953437566</c:v>
                </c:pt>
                <c:pt idx="121">
                  <c:v>-0.24927576572836374</c:v>
                </c:pt>
                <c:pt idx="122">
                  <c:v>-0.26442368748528844</c:v>
                </c:pt>
                <c:pt idx="123">
                  <c:v>-0.27312152711109844</c:v>
                </c:pt>
                <c:pt idx="124">
                  <c:v>-0.27501818037973075</c:v>
                </c:pt>
                <c:pt idx="125">
                  <c:v>-0.26994251902719602</c:v>
                </c:pt>
                <c:pt idx="126">
                  <c:v>-0.25791053156314836</c:v>
                </c:pt>
                <c:pt idx="127">
                  <c:v>-0.23912720224179052</c:v>
                </c:pt>
                <c:pt idx="128">
                  <c:v>-0.21398303065147539</c:v>
                </c:pt>
                <c:pt idx="129">
                  <c:v>-0.18304525065590371</c:v>
                </c:pt>
                <c:pt idx="130">
                  <c:v>-0.1470439627128346</c:v>
                </c:pt>
                <c:pt idx="131">
                  <c:v>-0.10685354328985475</c:v>
                </c:pt>
                <c:pt idx="132">
                  <c:v>-6.3469834725957908E-2</c:v>
                </c:pt>
                <c:pt idx="133">
                  <c:v>-1.7983744276592883E-2</c:v>
                </c:pt>
                <c:pt idx="134">
                  <c:v>2.8448011532785644E-2</c:v>
                </c:pt>
                <c:pt idx="135">
                  <c:v>7.4634194967334366E-2</c:v>
                </c:pt>
                <c:pt idx="136">
                  <c:v>0.11938148296994489</c:v>
                </c:pt>
                <c:pt idx="137">
                  <c:v>0.16152712972210614</c:v>
                </c:pt>
                <c:pt idx="138">
                  <c:v>0.19997092504509362</c:v>
                </c:pt>
                <c:pt idx="139">
                  <c:v>0.23370553535426142</c:v>
                </c:pt>
                <c:pt idx="140">
                  <c:v>0.26184435818463214</c:v>
                </c:pt>
                <c:pt idx="141">
                  <c:v>0.28364609110760608</c:v>
                </c:pt>
                <c:pt idx="142">
                  <c:v>0.29853530913380211</c:v>
                </c:pt>
                <c:pt idx="143">
                  <c:v>0.30611845872454657</c:v>
                </c:pt>
                <c:pt idx="144">
                  <c:v>0.30619480797324927</c:v>
                </c:pt>
                <c:pt idx="145">
                  <c:v>0.29876203750937802</c:v>
                </c:pt>
                <c:pt idx="146">
                  <c:v>0.2840163109573286</c:v>
                </c:pt>
                <c:pt idx="147">
                  <c:v>0.26234682280968702</c:v>
                </c:pt>
                <c:pt idx="148">
                  <c:v>0.2343249806667822</c:v>
                </c:pt>
                <c:pt idx="149">
                  <c:v>0.20068853326728298</c:v>
                </c:pt>
                <c:pt idx="150">
                  <c:v>0.16232110104079722</c:v>
                </c:pt>
                <c:pt idx="151">
                  <c:v>0.12022769778077835</c:v>
                </c:pt>
                <c:pt idx="152">
                  <c:v>7.550694659053736E-2</c:v>
                </c:pt>
                <c:pt idx="153">
                  <c:v>2.9320787141812854E-2</c:v>
                </c:pt>
                <c:pt idx="154">
                  <c:v>-1.7137458236939906E-2</c:v>
                </c:pt>
                <c:pt idx="155">
                  <c:v>-6.2675747099269596E-2</c:v>
                </c:pt>
                <c:pt idx="156">
                  <c:v>-0.10613577721375256</c:v>
                </c:pt>
                <c:pt idx="157">
                  <c:v>-0.14642432279582529</c:v>
                </c:pt>
                <c:pt idx="158">
                  <c:v>-0.18254256058758056</c:v>
                </c:pt>
                <c:pt idx="159">
                  <c:v>-0.21361256136830398</c:v>
                </c:pt>
                <c:pt idx="160">
                  <c:v>-0.23890020801999445</c:v>
                </c:pt>
                <c:pt idx="161">
                  <c:v>-0.25783390813144291</c:v>
                </c:pt>
                <c:pt idx="162">
                  <c:v>-0.27001859408534834</c:v>
                </c:pt>
                <c:pt idx="163">
                  <c:v>-0.27524464288671058</c:v>
                </c:pt>
                <c:pt idx="164">
                  <c:v>-0.27349149749084262</c:v>
                </c:pt>
                <c:pt idx="165">
                  <c:v>-0.26492592661747388</c:v>
                </c:pt>
                <c:pt idx="166">
                  <c:v>-0.24989501637526707</c:v>
                </c:pt>
                <c:pt idx="167">
                  <c:v>-0.22891413983181924</c:v>
                </c:pt>
                <c:pt idx="168">
                  <c:v>-0.20265029542926172</c:v>
                </c:pt>
                <c:pt idx="169">
                  <c:v>-0.17190133760012571</c:v>
                </c:pt>
                <c:pt idx="170">
                  <c:v>-0.13757173920008037</c:v>
                </c:pt>
                <c:pt idx="171">
                  <c:v>-0.10064562205680438</c:v>
                </c:pt>
                <c:pt idx="172">
                  <c:v>-6.2157866249519467E-2</c:v>
                </c:pt>
                <c:pt idx="173">
                  <c:v>-2.3164158571922666E-2</c:v>
                </c:pt>
                <c:pt idx="174">
                  <c:v>1.5289135374950913E-2</c:v>
                </c:pt>
                <c:pt idx="175">
                  <c:v>5.2194393453163901E-2</c:v>
                </c:pt>
                <c:pt idx="176">
                  <c:v>8.6610600279207084E-2</c:v>
                </c:pt>
                <c:pt idx="177">
                  <c:v>0.11768885208995694</c:v>
                </c:pt>
                <c:pt idx="178">
                  <c:v>0.14469478111405731</c:v>
                </c:pt>
                <c:pt idx="179">
                  <c:v>0.16702727579043875</c:v>
                </c:pt>
                <c:pt idx="180">
                  <c:v>0.18423298954718004</c:v>
                </c:pt>
                <c:pt idx="181">
                  <c:v>0.19601626158518259</c:v>
                </c:pt>
                <c:pt idx="182">
                  <c:v>0.20224421418363708</c:v>
                </c:pt>
                <c:pt idx="183">
                  <c:v>0.20294693814228165</c:v>
                </c:pt>
                <c:pt idx="184">
                  <c:v>0.19831282662169725</c:v>
                </c:pt>
                <c:pt idx="185">
                  <c:v>0.18867926333087082</c:v>
                </c:pt>
                <c:pt idx="186">
                  <c:v>0.17451900934438058</c:v>
                </c:pt>
                <c:pt idx="187">
                  <c:v>0.15642275965508079</c:v>
                </c:pt>
                <c:pt idx="188">
                  <c:v>0.13507845209598957</c:v>
                </c:pt>
                <c:pt idx="189">
                  <c:v>0.11124800419029623</c:v>
                </c:pt>
                <c:pt idx="190">
                  <c:v>8.5742225087940049E-2</c:v>
                </c:pt>
                <c:pt idx="191">
                  <c:v>5.9394697956399733E-2</c:v>
                </c:pt>
                <c:pt idx="192">
                  <c:v>3.3035451672108307E-2</c:v>
                </c:pt>
                <c:pt idx="193">
                  <c:v>7.4652388272622439E-3</c:v>
                </c:pt>
                <c:pt idx="194">
                  <c:v>-1.6568789879038093E-2</c:v>
                </c:pt>
                <c:pt idx="195">
                  <c:v>-3.8395275891285552E-2</c:v>
                </c:pt>
                <c:pt idx="196">
                  <c:v>-5.7438042260046229E-2</c:v>
                </c:pt>
                <c:pt idx="197">
                  <c:v>-7.3232110496774805E-2</c:v>
                </c:pt>
                <c:pt idx="198">
                  <c:v>-8.5435883688452119E-2</c:v>
                </c:pt>
                <c:pt idx="199">
                  <c:v>-9.3839158999679984E-2</c:v>
                </c:pt>
                <c:pt idx="200">
                  <c:v>-9.8366766615428092E-2</c:v>
                </c:pt>
                <c:pt idx="201">
                  <c:v>-9.9077771575485918E-2</c:v>
                </c:pt>
                <c:pt idx="202">
                  <c:v>-9.6160315476584546E-2</c:v>
                </c:pt>
                <c:pt idx="203">
                  <c:v>-8.9922312302108787E-2</c:v>
                </c:pt>
                <c:pt idx="204">
                  <c:v>-8.0778342429438821E-2</c:v>
                </c:pt>
                <c:pt idx="205">
                  <c:v>-6.9233207153209908E-2</c:v>
                </c:pt>
                <c:pt idx="206">
                  <c:v>-5.5862709206793149E-2</c:v>
                </c:pt>
                <c:pt idx="207">
                  <c:v>-4.1292309602984689E-2</c:v>
                </c:pt>
                <c:pt idx="208">
                  <c:v>-2.6174375060323551E-2</c:v>
                </c:pt>
                <c:pt idx="209">
                  <c:v>-1.1164771401074081E-2</c:v>
                </c:pt>
                <c:pt idx="210">
                  <c:v>3.1004246190746709E-3</c:v>
                </c:pt>
                <c:pt idx="211">
                  <c:v>1.6027330032739151E-2</c:v>
                </c:pt>
                <c:pt idx="212">
                  <c:v>2.7085043584652191E-2</c:v>
                </c:pt>
                <c:pt idx="213">
                  <c:v>3.5824138356546409E-2</c:v>
                </c:pt>
                <c:pt idx="214">
                  <c:v>4.1892256855639909E-2</c:v>
                </c:pt>
                <c:pt idx="215">
                  <c:v>4.5046301581125658E-2</c:v>
                </c:pt>
                <c:pt idx="216">
                  <c:v>4.5160825303460106E-2</c:v>
                </c:pt>
                <c:pt idx="217">
                  <c:v>4.2232348971463218E-2</c:v>
                </c:pt>
                <c:pt idx="218">
                  <c:v>3.6379467400348808E-2</c:v>
                </c:pt>
                <c:pt idx="219">
                  <c:v>2.7838739530407941E-2</c:v>
                </c:pt>
                <c:pt idx="220">
                  <c:v>1.6956496778791963E-2</c:v>
                </c:pt>
                <c:pt idx="221">
                  <c:v>4.1768355358495768E-3</c:v>
                </c:pt>
                <c:pt idx="222">
                  <c:v>-9.9738159902780232E-3</c:v>
                </c:pt>
                <c:pt idx="223">
                  <c:v>-2.4905054514431813E-2</c:v>
                </c:pt>
                <c:pt idx="224">
                  <c:v>-3.9983183890921481E-2</c:v>
                </c:pt>
                <c:pt idx="225">
                  <c:v>-5.4553547516041967E-2</c:v>
                </c:pt>
                <c:pt idx="226">
                  <c:v>-6.796377976423118E-2</c:v>
                </c:pt>
                <c:pt idx="227">
                  <c:v>-7.9587212556880393E-2</c:v>
                </c:pt>
                <c:pt idx="228">
                  <c:v>-8.8845664604762398E-2</c:v>
                </c:pt>
                <c:pt idx="229">
                  <c:v>-9.5230856824200627E-2</c:v>
                </c:pt>
                <c:pt idx="230">
                  <c:v>-9.8323737465272898E-2</c:v>
                </c:pt>
                <c:pt idx="231">
                  <c:v>-9.7811063421944233E-2</c:v>
                </c:pt>
                <c:pt idx="232">
                  <c:v>-9.3498668115043038E-2</c:v>
                </c:pt>
                <c:pt idx="233">
                  <c:v>-8.5320948692149678E-2</c:v>
                </c:pt>
                <c:pt idx="234">
                  <c:v>-7.3346222933842964E-2</c:v>
                </c:pt>
                <c:pt idx="235">
                  <c:v>-5.7777735573485312E-2</c:v>
                </c:pt>
                <c:pt idx="236">
                  <c:v>-3.8950230730607105E-2</c:v>
                </c:pt>
                <c:pt idx="237">
                  <c:v>-1.7322147585942416E-2</c:v>
                </c:pt>
                <c:pt idx="238">
                  <c:v>6.536364079251733E-3</c:v>
                </c:pt>
                <c:pt idx="239">
                  <c:v>3.195927764213452E-2</c:v>
                </c:pt>
                <c:pt idx="240">
                  <c:v>5.8203917124904914E-2</c:v>
                </c:pt>
                <c:pt idx="241">
                  <c:v>8.4473011510420304E-2</c:v>
                </c:pt>
                <c:pt idx="242">
                  <c:v>0.10993891458612848</c:v>
                </c:pt>
                <c:pt idx="243">
                  <c:v>0.13376925455575556</c:v>
                </c:pt>
                <c:pt idx="244">
                  <c:v>0.15515322554830308</c:v>
                </c:pt>
                <c:pt idx="245">
                  <c:v>0.17332770512760987</c:v>
                </c:pt>
                <c:pt idx="246">
                  <c:v>0.1876023789592296</c:v>
                </c:pt>
                <c:pt idx="247">
                  <c:v>0.19738307615470385</c:v>
                </c:pt>
                <c:pt idx="248">
                  <c:v>0.20219256594202561</c:v>
                </c:pt>
                <c:pt idx="249">
                  <c:v>0.2016881368953255</c:v>
                </c:pt>
                <c:pt idx="250">
                  <c:v>0.19567537196534368</c:v>
                </c:pt>
                <c:pt idx="251">
                  <c:v>0.18411764328824942</c:v>
                </c:pt>
                <c:pt idx="252">
                  <c:v>0.16714097693096774</c:v>
                </c:pt>
                <c:pt idx="253">
                  <c:v>0.14503407559160175</c:v>
                </c:pt>
                <c:pt idx="254">
                  <c:v>0.11824343267002968</c:v>
                </c:pt>
                <c:pt idx="255">
                  <c:v>8.7363619672905957E-2</c:v>
                </c:pt>
                <c:pt idx="256">
                  <c:v>5.312297611143979E-2</c:v>
                </c:pt>
                <c:pt idx="257">
                  <c:v>1.6365072411916426E-2</c:v>
                </c:pt>
                <c:pt idx="258">
                  <c:v>-2.1973552437262178E-2</c:v>
                </c:pt>
                <c:pt idx="259">
                  <c:v>-6.08887597656258E-2</c:v>
                </c:pt>
                <c:pt idx="260">
                  <c:v>-9.9336568689731619E-2</c:v>
                </c:pt>
                <c:pt idx="261">
                  <c:v>-0.136262505939587</c:v>
                </c:pt>
                <c:pt idx="262">
                  <c:v>-0.17063169690084035</c:v>
                </c:pt>
                <c:pt idx="263">
                  <c:v>-0.20145881698586998</c:v>
                </c:pt>
                <c:pt idx="264">
                  <c:v>-0.2278370188921488</c:v>
                </c:pt>
                <c:pt idx="265">
                  <c:v>-0.24896497418543073</c:v>
                </c:pt>
                <c:pt idx="266">
                  <c:v>-0.26417121640163455</c:v>
                </c:pt>
                <c:pt idx="267">
                  <c:v>-0.27293504616257863</c:v>
                </c:pt>
                <c:pt idx="268">
                  <c:v>-0.27490335456532244</c:v>
                </c:pt>
                <c:pt idx="269">
                  <c:v>-0.26990283657516861</c:v>
                </c:pt>
                <c:pt idx="270">
                  <c:v>-0.25794719796421084</c:v>
                </c:pt>
                <c:pt idx="271">
                  <c:v>-0.23923910362816392</c:v>
                </c:pt>
                <c:pt idx="272">
                  <c:v>-0.21416676763437348</c:v>
                </c:pt>
                <c:pt idx="273">
                  <c:v>-0.18329524159375676</c:v>
                </c:pt>
                <c:pt idx="274">
                  <c:v>-0.14735261327273741</c:v>
                </c:pt>
                <c:pt idx="275">
                  <c:v>-0.10721147715150958</c:v>
                </c:pt>
                <c:pt idx="276">
                  <c:v>-6.3866178419592634E-2</c:v>
                </c:pt>
                <c:pt idx="277">
                  <c:v>-1.8406457501943141E-2</c:v>
                </c:pt>
                <c:pt idx="278">
                  <c:v>2.8011770141034953E-2</c:v>
                </c:pt>
                <c:pt idx="279">
                  <c:v>7.4197677738988332E-2</c:v>
                </c:pt>
                <c:pt idx="280">
                  <c:v>0.11895795061430037</c:v>
                </c:pt>
                <c:pt idx="281">
                  <c:v>0.16112944848837274</c:v>
                </c:pt>
                <c:pt idx="282">
                  <c:v>0.19961117586590915</c:v>
                </c:pt>
                <c:pt idx="283">
                  <c:v>0.23339464684588873</c:v>
                </c:pt>
                <c:pt idx="284">
                  <c:v>0.26159177465273431</c:v>
                </c:pt>
                <c:pt idx="285">
                  <c:v>0.28345948564404955</c:v>
                </c:pt>
                <c:pt idx="286">
                  <c:v>0.29842035052011201</c:v>
                </c:pt>
                <c:pt idx="287">
                  <c:v>0.30607863922324724</c:v>
                </c:pt>
                <c:pt idx="288">
                  <c:v>0.30623133723838936</c:v>
                </c:pt>
                <c:pt idx="289">
                  <c:v>0.29887380583912382</c:v>
                </c:pt>
                <c:pt idx="290">
                  <c:v>0.2841999230049852</c:v>
                </c:pt>
                <c:pt idx="291">
                  <c:v>0.26259670072901042</c:v>
                </c:pt>
                <c:pt idx="292">
                  <c:v>0.23463353355817951</c:v>
                </c:pt>
                <c:pt idx="293">
                  <c:v>0.20104638777747263</c:v>
                </c:pt>
                <c:pt idx="294">
                  <c:v>0.16271738611060149</c:v>
                </c:pt>
                <c:pt idx="295">
                  <c:v>0.12065037489081565</c:v>
                </c:pt>
                <c:pt idx="296">
                  <c:v>7.5943175472624969E-2</c:v>
                </c:pt>
                <c:pt idx="297">
                  <c:v>2.9757315846163035E-2</c:v>
                </c:pt>
                <c:pt idx="298">
                  <c:v>-1.6713890768242035E-2</c:v>
                </c:pt>
                <c:pt idx="299">
                  <c:v>-6.227800818210838E-2</c:v>
                </c:pt>
                <c:pt idx="300">
                  <c:v>-0.10577594953310188</c:v>
                </c:pt>
                <c:pt idx="301">
                  <c:v>-0.14611333735270327</c:v>
                </c:pt>
                <c:pt idx="302">
                  <c:v>-0.18228986463237806</c:v>
                </c:pt>
                <c:pt idx="303">
                  <c:v>-0.21342583140811699</c:v>
                </c:pt>
                <c:pt idx="304">
                  <c:v>-0.23878511661837232</c:v>
                </c:pt>
                <c:pt idx="305">
                  <c:v>-0.25779395158480622</c:v>
                </c:pt>
                <c:pt idx="306">
                  <c:v>-0.27005498621094781</c:v>
                </c:pt>
                <c:pt idx="307">
                  <c:v>-0.27535627814880947</c:v>
                </c:pt>
                <c:pt idx="308">
                  <c:v>-0.2736749845851274</c:v>
                </c:pt>
                <c:pt idx="309">
                  <c:v>-0.26517569149360976</c:v>
                </c:pt>
                <c:pt idx="310">
                  <c:v>-0.25020347156770184</c:v>
                </c:pt>
                <c:pt idx="311">
                  <c:v>-0.22927191495524168</c:v>
                </c:pt>
                <c:pt idx="312">
                  <c:v>-0.2030465218361146</c:v>
                </c:pt>
                <c:pt idx="313">
                  <c:v>-0.17232397855312764</c:v>
                </c:pt>
                <c:pt idx="314">
                  <c:v>-0.13800795552945067</c:v>
                </c:pt>
                <c:pt idx="315">
                  <c:v>-0.10108216219408006</c:v>
                </c:pt>
                <c:pt idx="316">
                  <c:v>-6.2581468789471906E-2</c:v>
                </c:pt>
                <c:pt idx="317">
                  <c:v>-2.3561955133254653E-2</c:v>
                </c:pt>
                <c:pt idx="318">
                  <c:v>1.4929229228356267E-2</c:v>
                </c:pt>
                <c:pt idx="319">
                  <c:v>5.1883311105983543E-2</c:v>
                </c:pt>
                <c:pt idx="320">
                  <c:v>8.6357791925632421E-2</c:v>
                </c:pt>
                <c:pt idx="321">
                  <c:v>0.11750199765157721</c:v>
                </c:pt>
                <c:pt idx="322">
                  <c:v>0.14457955693586033</c:v>
                </c:pt>
                <c:pt idx="323">
                  <c:v>0.16698718220240449</c:v>
                </c:pt>
                <c:pt idx="324">
                  <c:v>0.18426924452964533</c:v>
                </c:pt>
                <c:pt idx="325">
                  <c:v>0.19612776376862173</c:v>
                </c:pt>
                <c:pt idx="326">
                  <c:v>0.20242757630646091</c:v>
                </c:pt>
                <c:pt idx="327">
                  <c:v>0.20319658995055379</c:v>
                </c:pt>
                <c:pt idx="328">
                  <c:v>0.19862118408472906</c:v>
                </c:pt>
                <c:pt idx="329">
                  <c:v>0.1890369590322174</c:v>
                </c:pt>
                <c:pt idx="330">
                  <c:v>0.17491517704917414</c:v>
                </c:pt>
                <c:pt idx="331">
                  <c:v>0.15684536440934582</c:v>
                </c:pt>
                <c:pt idx="332">
                  <c:v>0.13551465582958189</c:v>
                </c:pt>
                <c:pt idx="333">
                  <c:v>0.11168455571740621</c:v>
                </c:pt>
                <c:pt idx="334">
                  <c:v>8.6165862657341385E-2</c:v>
                </c:pt>
                <c:pt idx="335">
                  <c:v>5.9792552122640341E-2</c:v>
                </c:pt>
                <c:pt idx="336">
                  <c:v>3.3395436249136878E-2</c:v>
                </c:pt>
                <c:pt idx="337">
                  <c:v>7.7764180477886136E-3</c:v>
                </c:pt>
                <c:pt idx="338">
                  <c:v>-1.6315869152052853E-2</c:v>
                </c:pt>
                <c:pt idx="339">
                  <c:v>-3.8208296993136326E-2</c:v>
                </c:pt>
                <c:pt idx="340">
                  <c:v>-5.7322685316659738E-2</c:v>
                </c:pt>
                <c:pt idx="341">
                  <c:v>-7.3191879871290499E-2</c:v>
                </c:pt>
                <c:pt idx="342">
                  <c:v>-8.5472001524212748E-2</c:v>
                </c:pt>
                <c:pt idx="343">
                  <c:v>-9.3950528093459384E-2</c:v>
                </c:pt>
                <c:pt idx="344">
                  <c:v>-9.8550003748667514E-2</c:v>
                </c:pt>
                <c:pt idx="345">
                  <c:v>-9.9327310291268622E-2</c:v>
                </c:pt>
                <c:pt idx="346">
                  <c:v>-9.6468575179794014E-2</c:v>
                </c:pt>
                <c:pt idx="347">
                  <c:v>-9.0279928546052712E-2</c:v>
                </c:pt>
                <c:pt idx="348">
                  <c:v>-8.1174451393082769E-2</c:v>
                </c:pt>
                <c:pt idx="349">
                  <c:v>-6.9655775667022857E-2</c:v>
                </c:pt>
                <c:pt idx="350">
                  <c:v>-5.6298900301563704E-2</c:v>
                </c:pt>
                <c:pt idx="351">
                  <c:v>-4.1728872476849199E-2</c:v>
                </c:pt>
                <c:pt idx="352">
                  <c:v>-2.659804761735185E-2</c:v>
                </c:pt>
                <c:pt idx="353">
                  <c:v>-1.1562683132957718E-2</c:v>
                </c:pt>
                <c:pt idx="354">
                  <c:v>2.740361647143974E-3</c:v>
                </c:pt>
                <c:pt idx="355">
                  <c:v>1.5716053969565213E-2</c:v>
                </c:pt>
                <c:pt idx="356">
                  <c:v>2.6832010509216242E-2</c:v>
                </c:pt>
                <c:pt idx="357">
                  <c:v>3.5637035017100027E-2</c:v>
                </c:pt>
                <c:pt idx="358">
                  <c:v>4.1776767158436923E-2</c:v>
                </c:pt>
                <c:pt idx="359">
                  <c:v>4.5005933922160013E-2</c:v>
                </c:pt>
              </c:numCache>
            </c:numRef>
          </c:yVal>
          <c:smooth val="1"/>
        </c:ser>
        <c:axId val="128223872"/>
        <c:axId val="128230528"/>
      </c:scatterChart>
      <c:scatterChart>
        <c:scatterStyle val="smoothMarker"/>
        <c:ser>
          <c:idx val="5"/>
          <c:order val="0"/>
          <c:tx>
            <c:strRef>
              <c:f>theory!$T$4</c:f>
              <c:strCache>
                <c:ptCount val="1"/>
                <c:pt idx="0">
                  <c:v>Natural dCO2/dt</c:v>
                </c:pt>
              </c:strCache>
            </c:strRef>
          </c:tx>
          <c:marker>
            <c:symbol val="circl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theory!$T$6:$T$366</c:f>
              <c:numCache>
                <c:formatCode>0.00</c:formatCode>
                <c:ptCount val="361"/>
                <c:pt idx="1">
                  <c:v>0.19991105273666374</c:v>
                </c:pt>
                <c:pt idx="2">
                  <c:v>0.38676115320815008</c:v>
                </c:pt>
                <c:pt idx="3">
                  <c:v>0.55631043280112957</c:v>
                </c:pt>
                <c:pt idx="4">
                  <c:v>0.70474760986984042</c:v>
                </c:pt>
                <c:pt idx="5">
                  <c:v>0.82879136707781287</c:v>
                </c:pt>
                <c:pt idx="6">
                  <c:v>0.92577718770248874</c:v>
                </c:pt>
                <c:pt idx="7">
                  <c:v>0.9937272469120173</c:v>
                </c:pt>
                <c:pt idx="8">
                  <c:v>1.0314014375396336</c:v>
                </c:pt>
                <c:pt idx="9">
                  <c:v>1.0383281482933144</c:v>
                </c:pt>
                <c:pt idx="10">
                  <c:v>1.0148139898833533</c:v>
                </c:pt>
                <c:pt idx="11">
                  <c:v>0.96193226432462531</c:v>
                </c:pt>
                <c:pt idx="12">
                  <c:v>0.88149057713286716</c:v>
                </c:pt>
                <c:pt idx="13">
                  <c:v>0.77597858362804573</c:v>
                </c:pt>
                <c:pt idx="14">
                  <c:v>0.64849742183416126</c:v>
                </c:pt>
                <c:pt idx="15">
                  <c:v>0.50267289919420044</c:v>
                </c:pt>
                <c:pt idx="16">
                  <c:v>0.34255495357626842</c:v>
                </c:pt>
                <c:pt idx="17">
                  <c:v>0.172506287750819</c:v>
                </c:pt>
                <c:pt idx="18">
                  <c:v>-2.9166301805094719E-3</c:v>
                </c:pt>
                <c:pt idx="19">
                  <c:v>-0.17908680832882062</c:v>
                </c:pt>
                <c:pt idx="20">
                  <c:v>-0.35143072208014736</c:v>
                </c:pt>
                <c:pt idx="21">
                  <c:v>-0.51554956362149262</c:v>
                </c:pt>
                <c:pt idx="22">
                  <c:v>-0.66733436159985082</c:v>
                </c:pt>
                <c:pt idx="23">
                  <c:v>-0.80307178317763217</c:v>
                </c:pt>
                <c:pt idx="24">
                  <c:v>-0.91953772287380353</c:v>
                </c:pt>
                <c:pt idx="25">
                  <c:v>-1.0140761572084989</c:v>
                </c:pt>
                <c:pt idx="26">
                  <c:v>-1.0846611898578944</c:v>
                </c:pt>
                <c:pt idx="27">
                  <c:v>-1.1299407152697079</c:v>
                </c:pt>
                <c:pt idx="28">
                  <c:v>-1.1492606743271487</c:v>
                </c:pt>
                <c:pt idx="29">
                  <c:v>-1.1426694473236423</c:v>
                </c:pt>
                <c:pt idx="30">
                  <c:v>-1.110902510162604</c:v>
                </c:pt>
                <c:pt idx="31">
                  <c:v>-1.0553480520760659</c:v>
                </c:pt>
                <c:pt idx="32">
                  <c:v>-0.97799480034088038</c:v>
                </c:pt>
                <c:pt idx="33">
                  <c:v>-0.88136380337256093</c:v>
                </c:pt>
                <c:pt idx="34">
                  <c:v>-0.76842637341893805</c:v>
                </c:pt>
                <c:pt idx="35">
                  <c:v>-0.64251077083471664</c:v>
                </c:pt>
                <c:pt idx="36">
                  <c:v>-0.50720051270633437</c:v>
                </c:pt>
                <c:pt idx="37">
                  <c:v>-0.36622740098249373</c:v>
                </c:pt>
                <c:pt idx="38">
                  <c:v>-0.22336248351713994</c:v>
                </c:pt>
                <c:pt idx="39">
                  <c:v>-8.2308182678010766E-2</c:v>
                </c:pt>
                <c:pt idx="40">
                  <c:v>5.3405249519144604E-2</c:v>
                </c:pt>
                <c:pt idx="41">
                  <c:v>0.1805159604349944</c:v>
                </c:pt>
                <c:pt idx="42">
                  <c:v>0.29611667846229084</c:v>
                </c:pt>
                <c:pt idx="43">
                  <c:v>0.39772845327775075</c:v>
                </c:pt>
                <c:pt idx="44">
                  <c:v>0.48335996704692485</c:v>
                </c:pt>
                <c:pt idx="45">
                  <c:v>0.5515508913975069</c:v>
                </c:pt>
                <c:pt idx="46">
                  <c:v>0.60139826904033522</c:v>
                </c:pt>
                <c:pt idx="47">
                  <c:v>0.63256542894147993</c:v>
                </c:pt>
                <c:pt idx="48">
                  <c:v>0.64527348358638836</c:v>
                </c:pt>
                <c:pt idx="49">
                  <c:v>0.64027598958002063</c:v>
                </c:pt>
                <c:pt idx="50">
                  <c:v>0.6188178623511833</c:v>
                </c:pt>
                <c:pt idx="51">
                  <c:v>0.5825801066294769</c:v>
                </c:pt>
                <c:pt idx="52">
                  <c:v>0.53361234246126044</c:v>
                </c:pt>
                <c:pt idx="53">
                  <c:v>0.47425545934442326</c:v>
                </c:pt>
                <c:pt idx="54">
                  <c:v>0.4070570081794056</c:v>
                </c:pt>
                <c:pt idx="55">
                  <c:v>0.33468213412698811</c:v>
                </c:pt>
                <c:pt idx="56">
                  <c:v>0.25982295772246022</c:v>
                </c:pt>
                <c:pt idx="57">
                  <c:v>0.18510932408744907</c:v>
                </c:pt>
                <c:pt idx="58">
                  <c:v>0.11302376101803357</c:v>
                </c:pt>
                <c:pt idx="59">
                  <c:v>4.5823319154361997E-2</c:v>
                </c:pt>
                <c:pt idx="60">
                  <c:v>-1.4529282877448146E-2</c:v>
                </c:pt>
                <c:pt idx="61">
                  <c:v>-6.6423110205724889E-2</c:v>
                </c:pt>
                <c:pt idx="62">
                  <c:v>-0.10864335078204679</c:v>
                </c:pt>
                <c:pt idx="63">
                  <c:v>-0.14040127213549169</c:v>
                </c:pt>
                <c:pt idx="64">
                  <c:v>-0.16134900332500202</c:v>
                </c:pt>
                <c:pt idx="65">
                  <c:v>-0.17157884881904018</c:v>
                </c:pt>
                <c:pt idx="66">
                  <c:v>-0.17160734648962395</c:v>
                </c:pt>
                <c:pt idx="67">
                  <c:v>-0.16234477764384136</c:v>
                </c:pt>
                <c:pt idx="68">
                  <c:v>-0.14505130741789829</c:v>
                </c:pt>
                <c:pt idx="69">
                  <c:v>-0.12128136414986468</c:v>
                </c:pt>
                <c:pt idx="70">
                  <c:v>-9.2818243042905202E-2</c:v>
                </c:pt>
                <c:pt idx="71">
                  <c:v>-6.160123075539925E-2</c:v>
                </c:pt>
                <c:pt idx="72">
                  <c:v>-2.9647783804903849E-2</c:v>
                </c:pt>
                <c:pt idx="73">
                  <c:v>1.0265524822976602E-3</c:v>
                </c:pt>
                <c:pt idx="74">
                  <c:v>2.8487731040153896E-2</c:v>
                </c:pt>
                <c:pt idx="75">
                  <c:v>5.0959565144023333E-2</c:v>
                </c:pt>
                <c:pt idx="76">
                  <c:v>6.6894245252874907E-2</c:v>
                </c:pt>
                <c:pt idx="77">
                  <c:v>7.5034585858275271E-2</c:v>
                </c:pt>
                <c:pt idx="78">
                  <c:v>7.4465851579316844E-2</c:v>
                </c:pt>
                <c:pt idx="79">
                  <c:v>6.4655355519172897E-2</c:v>
                </c:pt>
                <c:pt idx="80">
                  <c:v>4.5478425549801749E-2</c:v>
                </c:pt>
                <c:pt idx="81">
                  <c:v>1.7229782950758832E-2</c:v>
                </c:pt>
                <c:pt idx="82">
                  <c:v>-1.9380141529299788E-2</c:v>
                </c:pt>
                <c:pt idx="83">
                  <c:v>-6.3243931836593159E-2</c:v>
                </c:pt>
                <c:pt idx="84">
                  <c:v>-0.11289043051222425</c:v>
                </c:pt>
                <c:pt idx="85">
                  <c:v>-0.16653149868499373</c:v>
                </c:pt>
                <c:pt idx="86">
                  <c:v>-0.22212083574117925</c:v>
                </c:pt>
                <c:pt idx="87">
                  <c:v>-0.27742299434011874</c:v>
                </c:pt>
                <c:pt idx="88">
                  <c:v>-0.33009037648947182</c:v>
                </c:pt>
                <c:pt idx="89">
                  <c:v>-0.37774571571890725</c:v>
                </c:pt>
                <c:pt idx="90">
                  <c:v>-0.4180673481762871</c:v>
                </c:pt>
                <c:pt idx="91">
                  <c:v>-0.44887445846748941</c:v>
                </c:pt>
                <c:pt idx="92">
                  <c:v>-0.46820945837652761</c:v>
                </c:pt>
                <c:pt idx="93">
                  <c:v>-0.47441471956457504</c:v>
                </c:pt>
                <c:pt idx="94">
                  <c:v>-0.46620103345495539</c:v>
                </c:pt>
                <c:pt idx="95">
                  <c:v>-0.44270540847778733</c:v>
                </c:pt>
                <c:pt idx="96">
                  <c:v>-0.40353612971925079</c:v>
                </c:pt>
                <c:pt idx="97">
                  <c:v>-0.3488033893860909</c:v>
                </c:pt>
                <c:pt idx="98">
                  <c:v>-0.27913423677118554</c:v>
                </c:pt>
                <c:pt idx="99">
                  <c:v>-0.19567108018269685</c:v>
                </c:pt>
                <c:pt idx="100">
                  <c:v>-0.10005348575419903</c:v>
                </c:pt>
                <c:pt idx="101">
                  <c:v>5.6164566003813476E-3</c:v>
                </c:pt>
                <c:pt idx="102">
                  <c:v>0.11882440785087489</c:v>
                </c:pt>
                <c:pt idx="103">
                  <c:v>0.23670840054626119</c:v>
                </c:pt>
                <c:pt idx="104">
                  <c:v>0.3561360439486787</c:v>
                </c:pt>
                <c:pt idx="105">
                  <c:v>0.47379213507593732</c:v>
                </c:pt>
                <c:pt idx="106">
                  <c:v>0.58627414351110574</c:v>
                </c:pt>
                <c:pt idx="107">
                  <c:v>0.69019275893599696</c:v>
                </c:pt>
                <c:pt idx="108">
                  <c:v>0.78227449530566573</c:v>
                </c:pt>
                <c:pt idx="109">
                  <c:v>0.85946324103351679</c:v>
                </c:pt>
                <c:pt idx="110">
                  <c:v>0.91901763439744766</c:v>
                </c:pt>
                <c:pt idx="111">
                  <c:v>0.95860122863679553</c:v>
                </c:pt>
                <c:pt idx="112">
                  <c:v>0.97636259000875292</c:v>
                </c:pt>
                <c:pt idx="113">
                  <c:v>0.97100273966835005</c:v>
                </c:pt>
                <c:pt idx="114">
                  <c:v>0.94182769915287068</c:v>
                </c:pt>
                <c:pt idx="115">
                  <c:v>0.88878431949857806</c:v>
                </c:pt>
                <c:pt idx="116">
                  <c:v>0.81247805338082557</c:v>
                </c:pt>
                <c:pt idx="117">
                  <c:v>0.71417185407238293</c:v>
                </c:pt>
                <c:pt idx="118">
                  <c:v>0.59576593894178131</c:v>
                </c:pt>
                <c:pt idx="119">
                  <c:v>0.45975872216825486</c:v>
                </c:pt>
                <c:pt idx="120">
                  <c:v>0.30918978435461675</c:v>
                </c:pt>
                <c:pt idx="121">
                  <c:v>0.14756628882607004</c:v>
                </c:pt>
                <c:pt idx="122">
                  <c:v>-2.1225240795867961E-2</c:v>
                </c:pt>
                <c:pt idx="123">
                  <c:v>-0.19301941502765096</c:v>
                </c:pt>
                <c:pt idx="124">
                  <c:v>-0.36348199265725789</c:v>
                </c:pt>
                <c:pt idx="125">
                  <c:v>-0.52822635514432292</c:v>
                </c:pt>
                <c:pt idx="126">
                  <c:v>-0.68293316283484984</c:v>
                </c:pt>
                <c:pt idx="127">
                  <c:v>-0.8234697906671915</c:v>
                </c:pt>
                <c:pt idx="128">
                  <c:v>-0.94600611655120481</c:v>
                </c:pt>
                <c:pt idx="129">
                  <c:v>-1.0471233117617729</c:v>
                </c:pt>
                <c:pt idx="130">
                  <c:v>-1.1239124577808788</c:v>
                </c:pt>
                <c:pt idx="131">
                  <c:v>-1.1740600833711889</c:v>
                </c:pt>
                <c:pt idx="132">
                  <c:v>-1.1959180717658588</c:v>
                </c:pt>
                <c:pt idx="133">
                  <c:v>-1.1885558206018556</c:v>
                </c:pt>
                <c:pt idx="134">
                  <c:v>-1.151793034181211</c:v>
                </c:pt>
                <c:pt idx="135">
                  <c:v>-1.0862120744412671</c:v>
                </c:pt>
                <c:pt idx="136">
                  <c:v>-0.99314937775128032</c:v>
                </c:pt>
                <c:pt idx="137">
                  <c:v>-0.87466604237561496</c:v>
                </c:pt>
                <c:pt idx="138">
                  <c:v>-0.73349828864907529</c:v>
                </c:pt>
                <c:pt idx="139">
                  <c:v>-0.57298907306413893</c:v>
                </c:pt>
                <c:pt idx="140">
                  <c:v>-0.39700268153134921</c:v>
                </c:pt>
                <c:pt idx="141">
                  <c:v>-0.20982462000214053</c:v>
                </c:pt>
                <c:pt idx="142">
                  <c:v>-1.6049547876428427E-2</c:v>
                </c:pt>
                <c:pt idx="143">
                  <c:v>0.17953965149102924</c:v>
                </c:pt>
                <c:pt idx="144">
                  <c:v>0.37209830867464611</c:v>
                </c:pt>
                <c:pt idx="145">
                  <c:v>0.55684839618888615</c:v>
                </c:pt>
                <c:pt idx="146">
                  <c:v>0.72920536596751573</c:v>
                </c:pt>
                <c:pt idx="147">
                  <c:v>0.88489985654390679</c:v>
                </c:pt>
                <c:pt idx="148">
                  <c:v>1.0200908732272009</c:v>
                </c:pt>
                <c:pt idx="149">
                  <c:v>1.1314672856752188</c:v>
                </c:pt>
                <c:pt idx="150">
                  <c:v>1.2163348193973009</c:v>
                </c:pt>
                <c:pt idx="151">
                  <c:v>1.2726861311785167</c:v>
                </c:pt>
                <c:pt idx="152">
                  <c:v>1.299252041106683</c:v>
                </c:pt>
                <c:pt idx="153">
                  <c:v>1.2955325316753177</c:v>
                </c:pt>
                <c:pt idx="154">
                  <c:v>1.2618067015847911</c:v>
                </c:pt>
                <c:pt idx="155">
                  <c:v>1.199121461479085</c:v>
                </c:pt>
                <c:pt idx="156">
                  <c:v>1.1092593634006542</c:v>
                </c:pt>
                <c:pt idx="157">
                  <c:v>0.99468654756171304</c:v>
                </c:pt>
                <c:pt idx="158">
                  <c:v>0.85848235185789257</c:v>
                </c:pt>
                <c:pt idx="159">
                  <c:v>0.70425264504407181</c:v>
                </c:pt>
                <c:pt idx="160">
                  <c:v>0.53602939870352984</c:v>
                </c:pt>
                <c:pt idx="161">
                  <c:v>0.35815939296040433</c:v>
                </c:pt>
                <c:pt idx="162">
                  <c:v>0.17518524542795966</c:v>
                </c:pt>
                <c:pt idx="163">
                  <c:v>-8.2778461884291943E-3</c:v>
                </c:pt>
                <c:pt idx="164">
                  <c:v>-0.18766615565564138</c:v>
                </c:pt>
                <c:pt idx="165">
                  <c:v>-0.35858878177926989</c:v>
                </c:pt>
                <c:pt idx="166">
                  <c:v>-0.51694291317826568</c:v>
                </c:pt>
                <c:pt idx="167">
                  <c:v>-0.65901981279180433</c:v>
                </c:pt>
                <c:pt idx="168">
                  <c:v>-0.78159862160683602</c:v>
                </c:pt>
                <c:pt idx="169">
                  <c:v>-0.88202545471169813</c:v>
                </c:pt>
                <c:pt idx="170">
                  <c:v>-0.95827570763937864</c:v>
                </c:pt>
                <c:pt idx="171">
                  <c:v>-1.0089979935826161</c:v>
                </c:pt>
                <c:pt idx="172">
                  <c:v>-1.0335386773003457</c:v>
                </c:pt>
                <c:pt idx="173">
                  <c:v>-1.0319465430463026</c:v>
                </c:pt>
                <c:pt idx="174">
                  <c:v>-1.0049577145811179</c:v>
                </c:pt>
                <c:pt idx="175">
                  <c:v>-0.95396151802696494</c:v>
                </c:pt>
                <c:pt idx="176">
                  <c:v>-0.88094852605636786</c:v>
                </c:pt>
                <c:pt idx="177">
                  <c:v>-0.78844252856913677</c:v>
                </c:pt>
                <c:pt idx="178">
                  <c:v>-0.67941862580409085</c:v>
                </c:pt>
                <c:pt idx="179">
                  <c:v>-0.55721002170303702</c:v>
                </c:pt>
                <c:pt idx="180">
                  <c:v>-0.42540639737167507</c:v>
                </c:pt>
                <c:pt idx="181">
                  <c:v>-0.28774695819646101</c:v>
                </c:pt>
                <c:pt idx="182">
                  <c:v>-0.14801136780561364</c:v>
                </c:pt>
                <c:pt idx="183">
                  <c:v>-9.9118046935279258E-3</c:v>
                </c:pt>
                <c:pt idx="184">
                  <c:v>0.12301069701503786</c:v>
                </c:pt>
                <c:pt idx="185">
                  <c:v>0.24748262955491596</c:v>
                </c:pt>
                <c:pt idx="186">
                  <c:v>0.3605843797872133</c:v>
                </c:pt>
                <c:pt idx="187">
                  <c:v>0.45982418374804535</c:v>
                </c:pt>
                <c:pt idx="188">
                  <c:v>0.54319767304711042</c:v>
                </c:pt>
                <c:pt idx="189">
                  <c:v>0.60923148051931886</c:v>
                </c:pt>
                <c:pt idx="190">
                  <c:v>0.65700987619761553</c:v>
                </c:pt>
                <c:pt idx="191">
                  <c:v>0.68618393453748228</c:v>
                </c:pt>
                <c:pt idx="192">
                  <c:v>0.69696327354105048</c:v>
                </c:pt>
                <c:pt idx="193">
                  <c:v>0.6900909394509851</c:v>
                </c:pt>
                <c:pt idx="194">
                  <c:v>0.66680252075753366</c:v>
                </c:pt>
                <c:pt idx="195">
                  <c:v>0.62877104692429331</c:v>
                </c:pt>
                <c:pt idx="196">
                  <c:v>0.57803964628817273</c:v>
                </c:pt>
                <c:pt idx="197">
                  <c:v>0.51694429151517873</c:v>
                </c:pt>
                <c:pt idx="198">
                  <c:v>0.4480292393514409</c:v>
                </c:pt>
                <c:pt idx="199">
                  <c:v>0.37395796613154886</c:v>
                </c:pt>
                <c:pt idx="200">
                  <c:v>0.29742250614417642</c:v>
                </c:pt>
                <c:pt idx="201">
                  <c:v>0.22105411383256257</c:v>
                </c:pt>
                <c:pt idx="202">
                  <c:v>0.14733809309619872</c:v>
                </c:pt>
                <c:pt idx="203">
                  <c:v>7.8535470661943663E-2</c:v>
                </c:pt>
                <c:pt idx="204">
                  <c:v>1.6613941339230109E-2</c:v>
                </c:pt>
                <c:pt idx="205">
                  <c:v>-3.6809810760290773E-2</c:v>
                </c:pt>
                <c:pt idx="206">
                  <c:v>-8.0514698719420963E-2</c:v>
                </c:pt>
                <c:pt idx="207">
                  <c:v>-0.11370544999532584</c:v>
                </c:pt>
                <c:pt idx="208">
                  <c:v>-0.13602765400521211</c:v>
                </c:pt>
                <c:pt idx="209">
                  <c:v>-0.14756733889374196</c:v>
                </c:pt>
                <c:pt idx="210">
                  <c:v>-0.1488352817946117</c:v>
                </c:pt>
                <c:pt idx="211">
                  <c:v>-0.14073675295291288</c:v>
                </c:pt>
                <c:pt idx="212">
                  <c:v>-0.12452786502457425</c:v>
                </c:pt>
                <c:pt idx="213">
                  <c:v>-0.10176012992128403</c:v>
                </c:pt>
                <c:pt idx="214">
                  <c:v>-7.4215203215704406E-2</c:v>
                </c:pt>
                <c:pt idx="215">
                  <c:v>-4.3832108558482297E-2</c:v>
                </c:pt>
                <c:pt idx="216">
                  <c:v>-1.2629472048139689E-2</c:v>
                </c:pt>
                <c:pt idx="217">
                  <c:v>1.7374548331106965E-2</c:v>
                </c:pt>
                <c:pt idx="218">
                  <c:v>4.4241885006538695E-2</c:v>
                </c:pt>
                <c:pt idx="219">
                  <c:v>6.619100269592515E-2</c:v>
                </c:pt>
                <c:pt idx="220">
                  <c:v>8.1667537119546552E-2</c:v>
                </c:pt>
                <c:pt idx="221">
                  <c:v>8.9406702018251849E-2</c:v>
                </c:pt>
                <c:pt idx="222">
                  <c:v>8.8485308783347705E-2</c:v>
                </c:pt>
                <c:pt idx="223">
                  <c:v>7.8361585769925135E-2</c:v>
                </c:pt>
                <c:pt idx="224">
                  <c:v>5.8901386185497451E-2</c:v>
                </c:pt>
                <c:pt idx="225">
                  <c:v>3.0389821580744325E-2</c:v>
                </c:pt>
                <c:pt idx="226">
                  <c:v>-6.4721617883556348E-3</c:v>
                </c:pt>
                <c:pt idx="227">
                  <c:v>-5.0586249337587041E-2</c:v>
                </c:pt>
                <c:pt idx="228">
                  <c:v>-0.10048975466517529</c:v>
                </c:pt>
                <c:pt idx="229">
                  <c:v>-0.15440215011863589</c:v>
                </c:pt>
                <c:pt idx="230">
                  <c:v>-0.2102836820200995</c:v>
                </c:pt>
                <c:pt idx="231">
                  <c:v>-0.26590421247603135</c:v>
                </c:pt>
                <c:pt idx="232">
                  <c:v>-0.31892007879163042</c:v>
                </c:pt>
                <c:pt idx="233">
                  <c:v>-0.3669564797229059</c:v>
                </c:pt>
                <c:pt idx="234">
                  <c:v>-0.40769269434553479</c:v>
                </c:pt>
                <c:pt idx="235">
                  <c:v>-0.43894732098744438</c:v>
                </c:pt>
                <c:pt idx="236">
                  <c:v>-0.45876069460959457</c:v>
                </c:pt>
                <c:pt idx="237">
                  <c:v>-0.46547170259503456</c:v>
                </c:pt>
                <c:pt idx="238">
                  <c:v>-0.4577863696640847</c:v>
                </c:pt>
                <c:pt idx="239">
                  <c:v>-0.43483581832435148</c:v>
                </c:pt>
                <c:pt idx="240">
                  <c:v>-0.39622152497453778</c:v>
                </c:pt>
                <c:pt idx="241">
                  <c:v>-0.34204617413540817</c:v>
                </c:pt>
                <c:pt idx="242">
                  <c:v>-0.27292885272533951</c:v>
                </c:pt>
                <c:pt idx="243">
                  <c:v>-0.19000380944956641</c:v>
                </c:pt>
                <c:pt idx="244">
                  <c:v>-9.4902516426177197E-2</c:v>
                </c:pt>
                <c:pt idx="245">
                  <c:v>1.0280704645197147E-2</c:v>
                </c:pt>
                <c:pt idx="246">
                  <c:v>0.12303870741588563</c:v>
                </c:pt>
                <c:pt idx="247">
                  <c:v>0.24051590989674709</c:v>
                </c:pt>
                <c:pt idx="248">
                  <c:v>0.35958529296543995</c:v>
                </c:pt>
                <c:pt idx="249">
                  <c:v>0.47693583609739809</c:v>
                </c:pt>
                <c:pt idx="250">
                  <c:v>0.58916786348367101</c:v>
                </c:pt>
                <c:pt idx="251">
                  <c:v>0.69289349368548514</c:v>
                </c:pt>
                <c:pt idx="252">
                  <c:v>0.78483918969670707</c:v>
                </c:pt>
                <c:pt idx="253">
                  <c:v>0.86194730040894907</c:v>
                </c:pt>
                <c:pt idx="254">
                  <c:v>0.92147347293702797</c:v>
                </c:pt>
                <c:pt idx="255">
                  <c:v>0.96107689913562844</c:v>
                </c:pt>
                <c:pt idx="256">
                  <c:v>0.97890053708622915</c:v>
                </c:pt>
                <c:pt idx="257">
                  <c:v>0.97363871465296192</c:v>
                </c:pt>
                <c:pt idx="258">
                  <c:v>0.94458986996167127</c:v>
                </c:pt>
                <c:pt idx="259">
                  <c:v>0.89169260289203933</c:v>
                </c:pt>
                <c:pt idx="260">
                  <c:v>0.81554369020446593</c:v>
                </c:pt>
                <c:pt idx="261">
                  <c:v>0.71739724070171107</c:v>
                </c:pt>
                <c:pt idx="262">
                  <c:v>0.59914472035124788</c:v>
                </c:pt>
                <c:pt idx="263">
                  <c:v>0.46327614408492224</c:v>
                </c:pt>
                <c:pt idx="264">
                  <c:v>0.31282329407492604</c:v>
                </c:pt>
                <c:pt idx="265">
                  <c:v>0.15128636670883466</c:v>
                </c:pt>
                <c:pt idx="266">
                  <c:v>-1.7454044165608806E-2</c:v>
                </c:pt>
                <c:pt idx="267">
                  <c:v>-0.1892372672674103</c:v>
                </c:pt>
                <c:pt idx="268">
                  <c:v>-0.35973243018043988</c:v>
                </c:pt>
                <c:pt idx="269">
                  <c:v>-0.52455483668660463</c:v>
                </c:pt>
                <c:pt idx="270">
                  <c:v>-0.67938556964005592</c:v>
                </c:pt>
                <c:pt idx="271">
                  <c:v>-0.82009091868836492</c:v>
                </c:pt>
                <c:pt idx="272">
                  <c:v>-0.94283820627344461</c:v>
                </c:pt>
                <c:pt idx="273">
                  <c:v>-1.0442046601186163</c:v>
                </c:pt>
                <c:pt idx="274">
                  <c:v>-1.1212761541500544</c:v>
                </c:pt>
                <c:pt idx="275">
                  <c:v>-1.1717329078733734</c:v>
                </c:pt>
                <c:pt idx="276">
                  <c:v>-1.1939195891669225</c:v>
                </c:pt>
                <c:pt idx="277">
                  <c:v>-1.186897697183678</c:v>
                </c:pt>
                <c:pt idx="278">
                  <c:v>-1.150478598179328</c:v>
                </c:pt>
                <c:pt idx="279">
                  <c:v>-1.0852361332546772</c:v>
                </c:pt>
                <c:pt idx="280">
                  <c:v>-0.99249829733546457</c:v>
                </c:pt>
                <c:pt idx="281">
                  <c:v>-0.8743180862708857</c:v>
                </c:pt>
                <c:pt idx="282">
                  <c:v>-0.73342420621462101</c:v>
                </c:pt>
                <c:pt idx="283">
                  <c:v>-0.57315291892296616</c:v>
                </c:pt>
                <c:pt idx="284">
                  <c:v>-0.39736284121261067</c:v>
                </c:pt>
                <c:pt idx="285">
                  <c:v>-0.21033501050827549</c:v>
                </c:pt>
                <c:pt idx="286">
                  <c:v>-1.6660956593307741E-2</c:v>
                </c:pt>
                <c:pt idx="287">
                  <c:v>0.17887813032085909</c:v>
                </c:pt>
                <c:pt idx="288">
                  <c:v>0.37143778365511382</c:v>
                </c:pt>
                <c:pt idx="289">
                  <c:v>0.55623868002026233</c:v>
                </c:pt>
                <c:pt idx="290">
                  <c:v>0.72869351386618175</c:v>
                </c:pt>
                <c:pt idx="291">
                  <c:v>0.88452878632224663</c:v>
                </c:pt>
                <c:pt idx="292">
                  <c:v>1.0198981090394419</c:v>
                </c:pt>
                <c:pt idx="293">
                  <c:v>1.131483863674748</c:v>
                </c:pt>
                <c:pt idx="294">
                  <c:v>1.2165843886290579</c:v>
                </c:pt>
                <c:pt idx="295">
                  <c:v>1.273184277095849</c:v>
                </c:pt>
                <c:pt idx="296">
                  <c:v>1.300005852335941</c:v>
                </c:pt>
                <c:pt idx="297">
                  <c:v>1.2965404232591133</c:v>
                </c:pt>
                <c:pt idx="298">
                  <c:v>1.2630585001404704</c:v>
                </c:pt>
                <c:pt idx="299">
                  <c:v>1.2005987497496911</c:v>
                </c:pt>
                <c:pt idx="300">
                  <c:v>1.1109360737931429</c:v>
                </c:pt>
                <c:pt idx="301">
                  <c:v>0.99652978670072478</c:v>
                </c:pt>
                <c:pt idx="302">
                  <c:v>0.86045343116320261</c:v>
                </c:pt>
                <c:pt idx="303">
                  <c:v>0.70630828607874285</c:v>
                </c:pt>
                <c:pt idx="304">
                  <c:v>0.53812307672837534</c:v>
                </c:pt>
                <c:pt idx="305">
                  <c:v>0.36024277792973081</c:v>
                </c:pt>
                <c:pt idx="306">
                  <c:v>0.17720969669940345</c:v>
                </c:pt>
                <c:pt idx="307">
                  <c:v>-6.3597767908731839E-3</c:v>
                </c:pt>
                <c:pt idx="308">
                  <c:v>-0.18589925804193186</c:v>
                </c:pt>
                <c:pt idx="309">
                  <c:v>-0.35701380354331036</c:v>
                </c:pt>
                <c:pt idx="310">
                  <c:v>-0.51559529930219838</c:v>
                </c:pt>
                <c:pt idx="311">
                  <c:v>-0.65792860735139946</c:v>
                </c:pt>
                <c:pt idx="312">
                  <c:v>-0.78078556480517491</c:v>
                </c:pt>
                <c:pt idx="313">
                  <c:v>-0.88150430263585555</c:v>
                </c:pt>
                <c:pt idx="314">
                  <c:v>-0.95805179537051899</c:v>
                </c:pt>
                <c:pt idx="315">
                  <c:v>-1.0090680548985187</c:v>
                </c:pt>
                <c:pt idx="316">
                  <c:v>-1.0338909264158449</c:v>
                </c:pt>
                <c:pt idx="317">
                  <c:v>-1.0325610158781728</c:v>
                </c:pt>
                <c:pt idx="318">
                  <c:v>-1.0058068591411775</c:v>
                </c:pt>
                <c:pt idx="319">
                  <c:v>-0.95501101598025162</c:v>
                </c:pt>
                <c:pt idx="320">
                  <c:v>-0.88215832045997367</c:v>
                </c:pt>
                <c:pt idx="321">
                  <c:v>-0.78976802654485301</c:v>
                </c:pt>
                <c:pt idx="322">
                  <c:v>-0.68081203958496683</c:v>
                </c:pt>
                <c:pt idx="323">
                  <c:v>-0.55862180729130539</c:v>
                </c:pt>
                <c:pt idx="324">
                  <c:v>-0.42678674708114617</c:v>
                </c:pt>
                <c:pt idx="325">
                  <c:v>-0.28904730171663928</c:v>
                </c:pt>
                <c:pt idx="326">
                  <c:v>-0.1491858361665539</c:v>
                </c:pt>
                <c:pt idx="327">
                  <c:v>-1.0918612638601388E-2</c:v>
                </c:pt>
                <c:pt idx="328">
                  <c:v>0.12220799226205825</c:v>
                </c:pt>
                <c:pt idx="329">
                  <c:v>0.24691403138621881</c:v>
                </c:pt>
                <c:pt idx="330">
                  <c:v>0.3602725505106541</c:v>
                </c:pt>
                <c:pt idx="331">
                  <c:v>0.45978376549928779</c:v>
                </c:pt>
                <c:pt idx="332">
                  <c:v>0.54343485196022456</c:v>
                </c:pt>
                <c:pt idx="333">
                  <c:v>0.60974380741108902</c:v>
                </c:pt>
                <c:pt idx="334">
                  <c:v>0.65778634922793344</c:v>
                </c:pt>
                <c:pt idx="335">
                  <c:v>0.68720534134903222</c:v>
                </c:pt>
                <c:pt idx="336">
                  <c:v>0.69820278249836054</c:v>
                </c:pt>
                <c:pt idx="337">
                  <c:v>0.69151492203116227</c:v>
                </c:pt>
                <c:pt idx="338">
                  <c:v>0.66837158012236308</c:v>
                </c:pt>
                <c:pt idx="339">
                  <c:v>0.63044122143944215</c:v>
                </c:pt>
                <c:pt idx="340">
                  <c:v>0.57976375144011705</c:v>
                </c:pt>
                <c:pt idx="341">
                  <c:v>0.51867335947164506</c:v>
                </c:pt>
                <c:pt idx="342">
                  <c:v>0.44971401244457887</c:v>
                </c:pt>
                <c:pt idx="343">
                  <c:v>0.37555039890434117</c:v>
                </c:pt>
                <c:pt idx="344">
                  <c:v>0.29887723034013902</c:v>
                </c:pt>
                <c:pt idx="345">
                  <c:v>0.22232982183416716</c:v>
                </c:pt>
                <c:pt idx="346">
                  <c:v>0.14839879779427356</c:v>
                </c:pt>
                <c:pt idx="347">
                  <c:v>7.9351603492012757E-2</c:v>
                </c:pt>
                <c:pt idx="348">
                  <c:v>1.7163255136441791E-2</c:v>
                </c:pt>
                <c:pt idx="349">
                  <c:v>-3.6541561506963305E-2</c:v>
                </c:pt>
                <c:pt idx="350">
                  <c:v>-8.0533320871069236E-2</c:v>
                </c:pt>
                <c:pt idx="351">
                  <c:v>-0.11400813129296239</c:v>
                </c:pt>
                <c:pt idx="352">
                  <c:v>-0.13660304460098338</c:v>
                </c:pt>
                <c:pt idx="353">
                  <c:v>-0.14839589239989159</c:v>
                </c:pt>
                <c:pt idx="354">
                  <c:v>-0.14988984548317319</c:v>
                </c:pt>
                <c:pt idx="355">
                  <c:v>-0.14198338917058173</c:v>
                </c:pt>
                <c:pt idx="356">
                  <c:v>-0.12592687886344578</c:v>
                </c:pt>
                <c:pt idx="357">
                  <c:v>-0.1032672719207266</c:v>
                </c:pt>
                <c:pt idx="358">
                  <c:v>-7.5783010553687191E-2</c:v>
                </c:pt>
                <c:pt idx="359">
                  <c:v>-4.5411343983712271E-2</c:v>
                </c:pt>
                <c:pt idx="360">
                  <c:v>-1.4170616835555094E-2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theory!$U$4</c:f>
              <c:strCache>
                <c:ptCount val="1"/>
                <c:pt idx="0">
                  <c:v>Emiss. dCO2/dt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diamond"/>
            <c:size val="2"/>
            <c:spPr>
              <a:solidFill>
                <a:schemeClr val="accent6">
                  <a:lumMod val="50000"/>
                </a:schemeClr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theory!$B$7:$B$366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theory!$U$7:$U$366</c:f>
              <c:numCache>
                <c:formatCode>0.0</c:formatCode>
                <c:ptCount val="360"/>
                <c:pt idx="0">
                  <c:v>0.1590404198491342</c:v>
                </c:pt>
                <c:pt idx="1">
                  <c:v>0.15907702069296192</c:v>
                </c:pt>
                <c:pt idx="2">
                  <c:v>0.15914047822650446</c:v>
                </c:pt>
                <c:pt idx="3">
                  <c:v>0.15922785892854563</c:v>
                </c:pt>
                <c:pt idx="4">
                  <c:v>0.15933577432588208</c:v>
                </c:pt>
                <c:pt idx="5">
                  <c:v>0.15946046665209224</c:v>
                </c:pt>
                <c:pt idx="6">
                  <c:v>0.15959790419310593</c:v>
                </c:pt>
                <c:pt idx="7">
                  <c:v>0.15974388370068482</c:v>
                </c:pt>
                <c:pt idx="8">
                  <c:v>0.15989413706296318</c:v>
                </c:pt>
                <c:pt idx="9">
                  <c:v>0.1600444393094449</c:v>
                </c:pt>
                <c:pt idx="10">
                  <c:v>0.16019071500187465</c:v>
                </c:pt>
                <c:pt idx="11">
                  <c:v>0.16032914011452704</c:v>
                </c:pt>
                <c:pt idx="12">
                  <c:v>0.16045623664996356</c:v>
                </c:pt>
                <c:pt idx="13">
                  <c:v>0.16056895744827671</c:v>
                </c:pt>
                <c:pt idx="14">
                  <c:v>0.16066475893717325</c:v>
                </c:pt>
                <c:pt idx="15">
                  <c:v>0.16074165992057488</c:v>
                </c:pt>
                <c:pt idx="16">
                  <c:v>0.16079828490319414</c:v>
                </c:pt>
                <c:pt idx="17">
                  <c:v>0.16083389089675393</c:v>
                </c:pt>
                <c:pt idx="18">
                  <c:v>0.16084837711832733</c:v>
                </c:pt>
                <c:pt idx="19">
                  <c:v>0.16084227748183366</c:v>
                </c:pt>
                <c:pt idx="20">
                  <c:v>0.160816736263655</c:v>
                </c:pt>
                <c:pt idx="21">
                  <c:v>0.16077346779667323</c:v>
                </c:pt>
                <c:pt idx="22">
                  <c:v>0.16071470148699518</c:v>
                </c:pt>
                <c:pt idx="23">
                  <c:v>0.16064311385053998</c:v>
                </c:pt>
                <c:pt idx="24">
                  <c:v>0.16056174961715897</c:v>
                </c:pt>
                <c:pt idx="25">
                  <c:v>0.16047393423394851</c:v>
                </c:pt>
                <c:pt idx="26">
                  <c:v>0.16038318032275356</c:v>
                </c:pt>
                <c:pt idx="27">
                  <c:v>0.16029309078368215</c:v>
                </c:pt>
                <c:pt idx="28">
                  <c:v>0.16020726130312823</c:v>
                </c:pt>
                <c:pt idx="29">
                  <c:v>0.16012918500405249</c:v>
                </c:pt>
                <c:pt idx="30">
                  <c:v>0.16006216188134204</c:v>
                </c:pt>
                <c:pt idx="31">
                  <c:v>0.16000921548953784</c:v>
                </c:pt>
                <c:pt idx="32">
                  <c:v>0.15997301910999795</c:v>
                </c:pt>
                <c:pt idx="33">
                  <c:v>0.15995583331419994</c:v>
                </c:pt>
                <c:pt idx="34">
                  <c:v>0.15995945648677434</c:v>
                </c:pt>
                <c:pt idx="35">
                  <c:v>0.15998518946651075</c:v>
                </c:pt>
                <c:pt idx="36">
                  <c:v>0.1600338150374796</c:v>
                </c:pt>
                <c:pt idx="37">
                  <c:v>0.16010559255488488</c:v>
                </c:pt>
                <c:pt idx="38">
                  <c:v>0.1602002675406311</c:v>
                </c:pt>
                <c:pt idx="39">
                  <c:v>0.16031709564776975</c:v>
                </c:pt>
                <c:pt idx="40">
                  <c:v>0.16045487997473629</c:v>
                </c:pt>
                <c:pt idx="41">
                  <c:v>0.1606120203346677</c:v>
                </c:pt>
                <c:pt idx="42">
                  <c:v>0.16078657275096475</c:v>
                </c:pt>
                <c:pt idx="43">
                  <c:v>0.16097631717497052</c:v>
                </c:pt>
                <c:pt idx="44">
                  <c:v>0.16117883121199839</c:v>
                </c:pt>
                <c:pt idx="45">
                  <c:v>0.16139156749693484</c:v>
                </c:pt>
                <c:pt idx="46">
                  <c:v>0.16161193229743276</c:v>
                </c:pt>
                <c:pt idx="47">
                  <c:v>0.16183736292555295</c:v>
                </c:pt>
                <c:pt idx="48">
                  <c:v>0.16206540162238525</c:v>
                </c:pt>
                <c:pt idx="49">
                  <c:v>0.16229376373109972</c:v>
                </c:pt>
                <c:pt idx="50">
                  <c:v>0.16252039819016773</c:v>
                </c:pt>
                <c:pt idx="51">
                  <c:v>0.16274353865532021</c:v>
                </c:pt>
                <c:pt idx="52">
                  <c:v>0.16296174387997553</c:v>
                </c:pt>
                <c:pt idx="53">
                  <c:v>0.16317392634937278</c:v>
                </c:pt>
                <c:pt idx="54">
                  <c:v>0.16337936855052249</c:v>
                </c:pt>
                <c:pt idx="55">
                  <c:v>0.16357772666418668</c:v>
                </c:pt>
                <c:pt idx="56">
                  <c:v>0.16376902187079168</c:v>
                </c:pt>
                <c:pt idx="57">
                  <c:v>0.16395361985644286</c:v>
                </c:pt>
                <c:pt idx="58">
                  <c:v>0.16413219947429525</c:v>
                </c:pt>
                <c:pt idx="59">
                  <c:v>0.16430571185645704</c:v>
                </c:pt>
                <c:pt idx="60">
                  <c:v>0.16447533155735528</c:v>
                </c:pt>
                <c:pt idx="61">
                  <c:v>0.16464240155193011</c:v>
                </c:pt>
                <c:pt idx="62">
                  <c:v>0.16480837408363413</c:v>
                </c:pt>
                <c:pt idx="63">
                  <c:v>0.16497474946964985</c:v>
                </c:pt>
                <c:pt idx="64">
                  <c:v>0.16514301500939155</c:v>
                </c:pt>
                <c:pt idx="65">
                  <c:v>0.16531458611444805</c:v>
                </c:pt>
                <c:pt idx="66">
                  <c:v>0.16549075167728233</c:v>
                </c:pt>
                <c:pt idx="67">
                  <c:v>0.16567262553417095</c:v>
                </c:pt>
                <c:pt idx="68">
                  <c:v>0.16586110565395984</c:v>
                </c:pt>
                <c:pt idx="69">
                  <c:v>0.16605684240727214</c:v>
                </c:pt>
                <c:pt idx="70">
                  <c:v>0.16626021695344662</c:v>
                </c:pt>
                <c:pt idx="71">
                  <c:v>0.16647133042988571</c:v>
                </c:pt>
                <c:pt idx="72">
                  <c:v>0.16669000425639524</c:v>
                </c:pt>
                <c:pt idx="73">
                  <c:v>0.16691579148351821</c:v>
                </c:pt>
                <c:pt idx="74">
                  <c:v>0.16714799873682296</c:v>
                </c:pt>
                <c:pt idx="75">
                  <c:v>0.16738571794343216</c:v>
                </c:pt>
                <c:pt idx="76">
                  <c:v>0.16762786669306706</c:v>
                </c:pt>
                <c:pt idx="77">
                  <c:v>0.16787323578449787</c:v>
                </c:pt>
                <c:pt idx="78">
                  <c:v>0.16812054226204509</c:v>
                </c:pt>
                <c:pt idx="79">
                  <c:v>0.16836848604657462</c:v>
                </c:pt>
                <c:pt idx="80">
                  <c:v>0.16861580813906585</c:v>
                </c:pt>
                <c:pt idx="81">
                  <c:v>0.16886134830383526</c:v>
                </c:pt>
                <c:pt idx="82">
                  <c:v>0.16910410014588706</c:v>
                </c:pt>
                <c:pt idx="83">
                  <c:v>0.16934326156712132</c:v>
                </c:pt>
                <c:pt idx="84">
                  <c:v>0.16957827872653297</c:v>
                </c:pt>
                <c:pt idx="85">
                  <c:v>0.16980888183172738</c:v>
                </c:pt>
                <c:pt idx="86">
                  <c:v>0.17003511134799965</c:v>
                </c:pt>
                <c:pt idx="87">
                  <c:v>0.17025733351857752</c:v>
                </c:pt>
                <c:pt idx="88">
                  <c:v>0.17047624443694076</c:v>
                </c:pt>
                <c:pt idx="89">
                  <c:v>0.17069286228456804</c:v>
                </c:pt>
                <c:pt idx="90">
                  <c:v>0.17090850774059163</c:v>
                </c:pt>
                <c:pt idx="91">
                  <c:v>0.17112477296143425</c:v>
                </c:pt>
                <c:pt idx="92">
                  <c:v>0.17134347991725463</c:v>
                </c:pt>
                <c:pt idx="93">
                  <c:v>0.17156662923281374</c:v>
                </c:pt>
                <c:pt idx="94">
                  <c:v>0.17179634101523789</c:v>
                </c:pt>
                <c:pt idx="95">
                  <c:v>0.17203478943724804</c:v>
                </c:pt>
                <c:pt idx="96">
                  <c:v>0.17228413307799428</c:v>
                </c:pt>
                <c:pt idx="97">
                  <c:v>0.17254644319939416</c:v>
                </c:pt>
                <c:pt idx="98">
                  <c:v>0.17282363224023811</c:v>
                </c:pt>
                <c:pt idx="99">
                  <c:v>0.17311738484619354</c:v>
                </c:pt>
                <c:pt idx="100">
                  <c:v>0.17342909371529913</c:v>
                </c:pt>
                <c:pt idx="101">
                  <c:v>0.17375980242934475</c:v>
                </c:pt>
                <c:pt idx="102">
                  <c:v>0.17411015726099777</c:v>
                </c:pt>
                <c:pt idx="103">
                  <c:v>0.17448036970125713</c:v>
                </c:pt>
                <c:pt idx="104">
                  <c:v>0.17487019115048952</c:v>
                </c:pt>
                <c:pt idx="105">
                  <c:v>0.1752789008632476</c:v>
                </c:pt>
                <c:pt idx="106">
                  <c:v>0.17570530784900029</c:v>
                </c:pt>
                <c:pt idx="107">
                  <c:v>0.17614776700997936</c:v>
                </c:pt>
                <c:pt idx="108">
                  <c:v>0.17660420937039589</c:v>
                </c:pt>
                <c:pt idx="109">
                  <c:v>0.17707218581409734</c:v>
                </c:pt>
                <c:pt idx="110">
                  <c:v>0.17754892332857253</c:v>
                </c:pt>
                <c:pt idx="111">
                  <c:v>0.17803139235644494</c:v>
                </c:pt>
                <c:pt idx="112">
                  <c:v>0.17851638349776522</c:v>
                </c:pt>
                <c:pt idx="113">
                  <c:v>0.17900059149189929</c:v>
                </c:pt>
                <c:pt idx="114">
                  <c:v>0.1794807041615627</c:v>
                </c:pt>
                <c:pt idx="115">
                  <c:v>0.179953493809478</c:v>
                </c:pt>
                <c:pt idx="116">
                  <c:v>0.1804159084504704</c:v>
                </c:pt>
                <c:pt idx="117">
                  <c:v>0.18086516022231081</c:v>
                </c:pt>
                <c:pt idx="118">
                  <c:v>0.18129880836244183</c:v>
                </c:pt>
                <c:pt idx="119">
                  <c:v>0.18171483425936685</c:v>
                </c:pt>
                <c:pt idx="120">
                  <c:v>0.18211170628205764</c:v>
                </c:pt>
                <c:pt idx="121">
                  <c:v>0.18248843235755885</c:v>
                </c:pt>
                <c:pt idx="122">
                  <c:v>0.18284459859495428</c:v>
                </c:pt>
                <c:pt idx="123">
                  <c:v>0.18318039263721175</c:v>
                </c:pt>
                <c:pt idx="124">
                  <c:v>0.18349661084653235</c:v>
                </c:pt>
                <c:pt idx="125">
                  <c:v>0.18379464888340635</c:v>
                </c:pt>
                <c:pt idx="126">
                  <c:v>0.18407647571200414</c:v>
                </c:pt>
                <c:pt idx="127">
                  <c:v>0.18434459154178739</c:v>
                </c:pt>
                <c:pt idx="128">
                  <c:v>0.18460197067696527</c:v>
                </c:pt>
                <c:pt idx="129">
                  <c:v>0.18485199068913971</c:v>
                </c:pt>
                <c:pt idx="130">
                  <c:v>0.18509834972883255</c:v>
                </c:pt>
                <c:pt idx="131">
                  <c:v>0.18534497414805173</c:v>
                </c:pt>
                <c:pt idx="132">
                  <c:v>0.18559591889635385</c:v>
                </c:pt>
                <c:pt idx="133">
                  <c:v>0.18585526338102909</c:v>
                </c:pt>
                <c:pt idx="134">
                  <c:v>0.18612700562681539</c:v>
                </c:pt>
                <c:pt idx="135">
                  <c:v>0.18641495764222782</c:v>
                </c:pt>
                <c:pt idx="136">
                  <c:v>0.1867226448813426</c:v>
                </c:pt>
                <c:pt idx="137">
                  <c:v>0.18705321259523089</c:v>
                </c:pt>
                <c:pt idx="138">
                  <c:v>0.18740934168539525</c:v>
                </c:pt>
                <c:pt idx="139">
                  <c:v>0.18779317642201931</c:v>
                </c:pt>
                <c:pt idx="140">
                  <c:v>0.18820626606424185</c:v>
                </c:pt>
                <c:pt idx="141">
                  <c:v>0.18864952204074825</c:v>
                </c:pt>
                <c:pt idx="142">
                  <c:v>0.18912319191747429</c:v>
                </c:pt>
                <c:pt idx="143">
                  <c:v>0.18962685091577214</c:v>
                </c:pt>
                <c:pt idx="144">
                  <c:v>0.19015941125348945</c:v>
                </c:pt>
                <c:pt idx="145">
                  <c:v>0.19071914908727194</c:v>
                </c:pt>
                <c:pt idx="146">
                  <c:v>0.19130374833974884</c:v>
                </c:pt>
                <c:pt idx="147">
                  <c:v>0.19191036022800745</c:v>
                </c:pt>
                <c:pt idx="148">
                  <c:v>0.19253567686803308</c:v>
                </c:pt>
                <c:pt idx="149">
                  <c:v>0.19317601694194764</c:v>
                </c:pt>
                <c:pt idx="150">
                  <c:v>0.19382742107717377</c:v>
                </c:pt>
                <c:pt idx="151">
                  <c:v>0.19448575432227244</c:v>
                </c:pt>
                <c:pt idx="152">
                  <c:v>0.19514681291087754</c:v>
                </c:pt>
                <c:pt idx="153">
                  <c:v>0.19580643239123674</c:v>
                </c:pt>
                <c:pt idx="154">
                  <c:v>0.19646059417266315</c:v>
                </c:pt>
                <c:pt idx="155">
                  <c:v>0.19710552759272559</c:v>
                </c:pt>
                <c:pt idx="156">
                  <c:v>0.19773780474633895</c:v>
                </c:pt>
                <c:pt idx="157">
                  <c:v>0.19835442553380744</c:v>
                </c:pt>
                <c:pt idx="158">
                  <c:v>0.198952890669716</c:v>
                </c:pt>
                <c:pt idx="159">
                  <c:v>0.19953126074517513</c:v>
                </c:pt>
                <c:pt idx="160">
                  <c:v>0.20008819983695503</c:v>
                </c:pt>
                <c:pt idx="161">
                  <c:v>0.20062300260104848</c:v>
                </c:pt>
                <c:pt idx="162">
                  <c:v>0.20113560425699006</c:v>
                </c:pt>
                <c:pt idx="163">
                  <c:v>0.20162657335640688</c:v>
                </c:pt>
                <c:pt idx="164">
                  <c:v>0.20209708771130863</c:v>
                </c:pt>
                <c:pt idx="165">
                  <c:v>0.20254889433061862</c:v>
                </c:pt>
                <c:pt idx="166">
                  <c:v>0.20298425465426817</c:v>
                </c:pt>
                <c:pt idx="167">
                  <c:v>0.20340587677725352</c:v>
                </c:pt>
                <c:pt idx="168">
                  <c:v>0.20381683670689199</c:v>
                </c:pt>
                <c:pt idx="169">
                  <c:v>0.20422049098453954</c:v>
                </c:pt>
                <c:pt idx="170">
                  <c:v>0.20462038322193621</c:v>
                </c:pt>
                <c:pt idx="171">
                  <c:v>0.20502014724633</c:v>
                </c:pt>
                <c:pt idx="172">
                  <c:v>0.20542340961043237</c:v>
                </c:pt>
                <c:pt idx="173">
                  <c:v>0.20583369420972986</c:v>
                </c:pt>
                <c:pt idx="174">
                  <c:v>0.20625433164929063</c:v>
                </c:pt>
                <c:pt idx="175">
                  <c:v>0.20668837583383493</c:v>
                </c:pt>
                <c:pt idx="176">
                  <c:v>0.20713853000989957</c:v>
                </c:pt>
                <c:pt idx="177">
                  <c:v>0.20760708418453078</c:v>
                </c:pt>
                <c:pt idx="178">
                  <c:v>0.2080958654877918</c:v>
                </c:pt>
                <c:pt idx="179">
                  <c:v>0.20860620264437557</c:v>
                </c:pt>
                <c:pt idx="180">
                  <c:v>0.20913890529322998</c:v>
                </c:pt>
                <c:pt idx="181">
                  <c:v>0.20969425844469924</c:v>
                </c:pt>
                <c:pt idx="182">
                  <c:v>0.21027203191880517</c:v>
                </c:pt>
                <c:pt idx="183">
                  <c:v>0.21087150416678924</c:v>
                </c:pt>
                <c:pt idx="184">
                  <c:v>0.21149149946472789</c:v>
                </c:pt>
                <c:pt idx="185">
                  <c:v>0.21213043708792156</c:v>
                </c:pt>
                <c:pt idx="186">
                  <c:v>0.21278639074080274</c:v>
                </c:pt>
                <c:pt idx="187">
                  <c:v>0.21345715624261175</c:v>
                </c:pt>
                <c:pt idx="188">
                  <c:v>0.21414032525450466</c:v>
                </c:pt>
                <c:pt idx="189">
                  <c:v>0.2148333626930139</c:v>
                </c:pt>
                <c:pt idx="190">
                  <c:v>0.2155336854050347</c:v>
                </c:pt>
                <c:pt idx="191">
                  <c:v>0.216238739685366</c:v>
                </c:pt>
                <c:pt idx="192">
                  <c:v>0.21694607529781251</c:v>
                </c:pt>
                <c:pt idx="193">
                  <c:v>0.21765341381319558</c:v>
                </c:pt>
                <c:pt idx="194">
                  <c:v>0.21835870928987333</c:v>
                </c:pt>
                <c:pt idx="195">
                  <c:v>0.21906019960164258</c:v>
                </c:pt>
                <c:pt idx="196">
                  <c:v>0.21975644703763919</c:v>
                </c:pt>
                <c:pt idx="197">
                  <c:v>0.22044636716060495</c:v>
                </c:pt>
                <c:pt idx="198">
                  <c:v>0.22112924530335931</c:v>
                </c:pt>
                <c:pt idx="199">
                  <c:v>0.22180474048013821</c:v>
                </c:pt>
                <c:pt idx="200">
                  <c:v>0.22247287689975792</c:v>
                </c:pt>
                <c:pt idx="201">
                  <c:v>0.22313402366177115</c:v>
                </c:pt>
                <c:pt idx="202">
                  <c:v>0.22378886358416139</c:v>
                </c:pt>
                <c:pt idx="203">
                  <c:v>0.22443835245348964</c:v>
                </c:pt>
                <c:pt idx="204">
                  <c:v>0.22508367027631948</c:v>
                </c:pt>
                <c:pt idx="205">
                  <c:v>0.22572616634926135</c:v>
                </c:pt>
                <c:pt idx="206">
                  <c:v>0.22636730014460227</c:v>
                </c:pt>
                <c:pt idx="207">
                  <c:v>0.22700858011444325</c:v>
                </c:pt>
                <c:pt idx="208">
                  <c:v>0.22765150256350353</c:v>
                </c:pt>
                <c:pt idx="209">
                  <c:v>0.22829749270636057</c:v>
                </c:pt>
                <c:pt idx="210">
                  <c:v>0.22894784993269468</c:v>
                </c:pt>
                <c:pt idx="211">
                  <c:v>0.22960369913715795</c:v>
                </c:pt>
                <c:pt idx="212">
                  <c:v>0.23026594974976433</c:v>
                </c:pt>
                <c:pt idx="213">
                  <c:v>0.23093526382842811</c:v>
                </c:pt>
                <c:pt idx="214">
                  <c:v>0.23161203425468102</c:v>
                </c:pt>
                <c:pt idx="215">
                  <c:v>0.23229637372406842</c:v>
                </c:pt>
                <c:pt idx="216">
                  <c:v>0.23298811485068427</c:v>
                </c:pt>
                <c:pt idx="217">
                  <c:v>0.23368682131945206</c:v>
                </c:pt>
                <c:pt idx="218">
                  <c:v>0.23439180964680872</c:v>
                </c:pt>
                <c:pt idx="219">
                  <c:v>0.23510218073982969</c:v>
                </c:pt>
                <c:pt idx="220">
                  <c:v>0.23581686011186775</c:v>
                </c:pt>
                <c:pt idx="221">
                  <c:v>0.23653464531167856</c:v>
                </c:pt>
                <c:pt idx="222">
                  <c:v>0.23725425887124629</c:v>
                </c:pt>
                <c:pt idx="223">
                  <c:v>0.23797440488414168</c:v>
                </c:pt>
                <c:pt idx="224">
                  <c:v>0.23869382718936549</c:v>
                </c:pt>
                <c:pt idx="225">
                  <c:v>0.23941136707298938</c:v>
                </c:pt>
                <c:pt idx="226">
                  <c:v>0.24012601839837089</c:v>
                </c:pt>
                <c:pt idx="227">
                  <c:v>0.24083697815035521</c:v>
                </c:pt>
                <c:pt idx="228">
                  <c:v>0.24154369051456115</c:v>
                </c:pt>
                <c:pt idx="229">
                  <c:v>0.24224588281714432</c:v>
                </c:pt>
                <c:pt idx="230">
                  <c:v>0.24294359190525938</c:v>
                </c:pt>
                <c:pt idx="231">
                  <c:v>0.24363717985869471</c:v>
                </c:pt>
                <c:pt idx="232">
                  <c:v>0.24432733826586173</c:v>
                </c:pt>
                <c:pt idx="233">
                  <c:v>0.24501508067288569</c:v>
                </c:pt>
                <c:pt idx="234">
                  <c:v>0.24570172320551364</c:v>
                </c:pt>
                <c:pt idx="235">
                  <c:v>0.24638885375577502</c:v>
                </c:pt>
                <c:pt idx="236">
                  <c:v>0.24707829051340013</c:v>
                </c:pt>
                <c:pt idx="237">
                  <c:v>0.24777203098472</c:v>
                </c:pt>
                <c:pt idx="238">
                  <c:v>0.24847219297589618</c:v>
                </c:pt>
                <c:pt idx="239">
                  <c:v>0.24918094930370671</c:v>
                </c:pt>
                <c:pt idx="240">
                  <c:v>0.24990045823329865</c:v>
                </c:pt>
                <c:pt idx="241">
                  <c:v>0.25063279181784992</c:v>
                </c:pt>
                <c:pt idx="242">
                  <c:v>0.25137986441950488</c:v>
                </c:pt>
                <c:pt idx="243">
                  <c:v>0.25214336373016977</c:v>
                </c:pt>
                <c:pt idx="244">
                  <c:v>0.25292468657181644</c:v>
                </c:pt>
                <c:pt idx="245">
                  <c:v>0.25372488164782681</c:v>
                </c:pt>
                <c:pt idx="246">
                  <c:v>0.2545446012377397</c:v>
                </c:pt>
                <c:pt idx="247">
                  <c:v>0.25538406358407428</c:v>
                </c:pt>
                <c:pt idx="248">
                  <c:v>0.25624302741812244</c:v>
                </c:pt>
                <c:pt idx="249">
                  <c:v>0.25712077972070801</c:v>
                </c:pt>
                <c:pt idx="250">
                  <c:v>0.25801613742447671</c:v>
                </c:pt>
                <c:pt idx="251">
                  <c:v>0.25892746334699268</c:v>
                </c:pt>
                <c:pt idx="252">
                  <c:v>0.25985269621276075</c:v>
                </c:pt>
                <c:pt idx="253">
                  <c:v>0.26078939419005565</c:v>
                </c:pt>
                <c:pt idx="254">
                  <c:v>0.26173479094404684</c:v>
                </c:pt>
                <c:pt idx="255">
                  <c:v>0.26268586281668149</c:v>
                </c:pt>
                <c:pt idx="256">
                  <c:v>0.2636394053766935</c:v>
                </c:pt>
                <c:pt idx="257">
                  <c:v>0.26459211727978982</c:v>
                </c:pt>
                <c:pt idx="258">
                  <c:v>0.26554068911912054</c:v>
                </c:pt>
                <c:pt idx="259">
                  <c:v>0.26648189476361495</c:v>
                </c:pt>
                <c:pt idx="260">
                  <c:v>0.26741268256660078</c:v>
                </c:pt>
                <c:pt idx="261">
                  <c:v>0.26833026378983504</c:v>
                </c:pt>
                <c:pt idx="262">
                  <c:v>0.26923219562934264</c:v>
                </c:pt>
                <c:pt idx="263">
                  <c:v>0.27011645635030845</c:v>
                </c:pt>
                <c:pt idx="264">
                  <c:v>0.2709815102319908</c:v>
                </c:pt>
                <c:pt idx="265">
                  <c:v>0.2718263602891966</c:v>
                </c:pt>
                <c:pt idx="266">
                  <c:v>0.27265058706495893</c:v>
                </c:pt>
                <c:pt idx="267">
                  <c:v>0.27345437216945356</c:v>
                </c:pt>
                <c:pt idx="268">
                  <c:v>0.27423850566589181</c:v>
                </c:pt>
                <c:pt idx="269">
                  <c:v>0.27500437685830548</c:v>
                </c:pt>
                <c:pt idx="270">
                  <c:v>0.27575394850566681</c:v>
                </c:pt>
                <c:pt idx="271">
                  <c:v>0.27648971496796548</c:v>
                </c:pt>
                <c:pt idx="272">
                  <c:v>0.27721464524796602</c:v>
                </c:pt>
                <c:pt idx="273">
                  <c:v>0.27793211233887405</c:v>
                </c:pt>
                <c:pt idx="274">
                  <c:v>0.2786458106896248</c:v>
                </c:pt>
                <c:pt idx="275">
                  <c:v>0.27935966395187961</c:v>
                </c:pt>
                <c:pt idx="276">
                  <c:v>0.28007772547164222</c:v>
                </c:pt>
                <c:pt idx="277">
                  <c:v>0.2808040742098683</c:v>
                </c:pt>
                <c:pt idx="278">
                  <c:v>0.28154270892747491</c:v>
                </c:pt>
                <c:pt idx="279">
                  <c:v>0.28229744354058539</c:v>
                </c:pt>
                <c:pt idx="280">
                  <c:v>0.28307180653501973</c:v>
                </c:pt>
                <c:pt idx="281">
                  <c:v>0.28386894723576006</c:v>
                </c:pt>
                <c:pt idx="282">
                  <c:v>0.28469155154675718</c:v>
                </c:pt>
                <c:pt idx="283">
                  <c:v>0.28554176952695798</c:v>
                </c:pt>
                <c:pt idx="284">
                  <c:v>0.28642115684328928</c:v>
                </c:pt>
                <c:pt idx="285">
                  <c:v>0.28733063176565565</c:v>
                </c:pt>
                <c:pt idx="286">
                  <c:v>0.2882704489351795</c:v>
                </c:pt>
                <c:pt idx="287">
                  <c:v>0.28924019067574136</c:v>
                </c:pt>
                <c:pt idx="288">
                  <c:v>0.2902387761268983</c:v>
                </c:pt>
                <c:pt idx="289">
                  <c:v>0.29126448798319871</c:v>
                </c:pt>
                <c:pt idx="290">
                  <c:v>0.29231501613031696</c:v>
                </c:pt>
                <c:pt idx="291">
                  <c:v>0.2933875169987914</c:v>
                </c:pt>
                <c:pt idx="292">
                  <c:v>0.29447868701726065</c:v>
                </c:pt>
                <c:pt idx="293">
                  <c:v>0.29558484815453312</c:v>
                </c:pt>
                <c:pt idx="294">
                  <c:v>0.29670204320541416</c:v>
                </c:pt>
                <c:pt idx="295">
                  <c:v>0.29782613820640336</c:v>
                </c:pt>
                <c:pt idx="296">
                  <c:v>0.29895292917512961</c:v>
                </c:pt>
                <c:pt idx="297">
                  <c:v>0.30007825025228385</c:v>
                </c:pt>
                <c:pt idx="298">
                  <c:v>0.30119808029547812</c:v>
                </c:pt>
                <c:pt idx="299">
                  <c:v>0.30230864502948407</c:v>
                </c:pt>
                <c:pt idx="300">
                  <c:v>0.30340651198963542</c:v>
                </c:pt>
                <c:pt idx="301">
                  <c:v>0.30448867571294613</c:v>
                </c:pt>
                <c:pt idx="302">
                  <c:v>0.30555263091480356</c:v>
                </c:pt>
                <c:pt idx="303">
                  <c:v>0.30659643173709128</c:v>
                </c:pt>
                <c:pt idx="304">
                  <c:v>0.30761873555809416</c:v>
                </c:pt>
                <c:pt idx="305">
                  <c:v>0.30861883029274395</c:v>
                </c:pt>
                <c:pt idx="306">
                  <c:v>0.30959664458634961</c:v>
                </c:pt>
                <c:pt idx="307">
                  <c:v>0.31055274078562434</c:v>
                </c:pt>
                <c:pt idx="308">
                  <c:v>0.31148829106001585</c:v>
                </c:pt>
                <c:pt idx="309">
                  <c:v>0.3124050375121783</c:v>
                </c:pt>
                <c:pt idx="310">
                  <c:v>0.31330523756491857</c:v>
                </c:pt>
                <c:pt idx="311">
                  <c:v>0.31419159631008142</c:v>
                </c:pt>
                <c:pt idx="312">
                  <c:v>0.31506718786027932</c:v>
                </c:pt>
                <c:pt idx="313">
                  <c:v>0.3159353680311483</c:v>
                </c:pt>
                <c:pt idx="314">
                  <c:v>0.31679968090247712</c:v>
                </c:pt>
                <c:pt idx="315">
                  <c:v>0.31766376195145085</c:v>
                </c:pt>
                <c:pt idx="316">
                  <c:v>0.31853124051576742</c:v>
                </c:pt>
                <c:pt idx="317">
                  <c:v>0.31940564432841256</c:v>
                </c:pt>
                <c:pt idx="318">
                  <c:v>0.32029030877021114</c:v>
                </c:pt>
                <c:pt idx="319">
                  <c:v>0.32118829331767529</c:v>
                </c:pt>
                <c:pt idx="320">
                  <c:v>0.3221023074175946</c:v>
                </c:pt>
                <c:pt idx="321">
                  <c:v>0.32303464771990775</c:v>
                </c:pt>
                <c:pt idx="322">
                  <c:v>0.323987148240235</c:v>
                </c:pt>
                <c:pt idx="323">
                  <c:v>0.32496114462452397</c:v>
                </c:pt>
                <c:pt idx="324">
                  <c:v>0.32595745326028691</c:v>
                </c:pt>
                <c:pt idx="325">
                  <c:v>0.32697636553069742</c:v>
                </c:pt>
                <c:pt idx="326">
                  <c:v>0.32801765706091146</c:v>
                </c:pt>
                <c:pt idx="327">
                  <c:v>0.32908061136521383</c:v>
                </c:pt>
                <c:pt idx="328">
                  <c:v>0.33016405688823625</c:v>
                </c:pt>
                <c:pt idx="329">
                  <c:v>0.3312664160547456</c:v>
                </c:pt>
                <c:pt idx="330">
                  <c:v>0.33238576460502145</c:v>
                </c:pt>
                <c:pt idx="331">
                  <c:v>0.33351989922044822</c:v>
                </c:pt>
                <c:pt idx="332">
                  <c:v>0.33466641122583951</c:v>
                </c:pt>
                <c:pt idx="333">
                  <c:v>0.33582276401477884</c:v>
                </c:pt>
                <c:pt idx="334">
                  <c:v>0.33698637177167257</c:v>
                </c:pt>
                <c:pt idx="335">
                  <c:v>0.33815467707199787</c:v>
                </c:pt>
                <c:pt idx="336">
                  <c:v>0.33932522501777385</c:v>
                </c:pt>
                <c:pt idx="337">
                  <c:v>0.34049573171762404</c:v>
                </c:pt>
                <c:pt idx="338">
                  <c:v>0.3416641451355531</c:v>
                </c:pt>
                <c:pt idx="339">
                  <c:v>0.34282869660444248</c:v>
                </c:pt>
                <c:pt idx="340">
                  <c:v>0.34398794162558488</c:v>
                </c:pt>
                <c:pt idx="341">
                  <c:v>0.34514078893522537</c:v>
                </c:pt>
                <c:pt idx="342">
                  <c:v>0.34628651720839798</c:v>
                </c:pt>
                <c:pt idx="343">
                  <c:v>0.34742477917404813</c:v>
                </c:pt>
                <c:pt idx="344">
                  <c:v>0.34855559332038411</c:v>
                </c:pt>
                <c:pt idx="345">
                  <c:v>0.3496793237650877</c:v>
                </c:pt>
                <c:pt idx="346">
                  <c:v>0.35079664923586051</c:v>
                </c:pt>
                <c:pt idx="347">
                  <c:v>0.35190852244568305</c:v>
                </c:pt>
                <c:pt idx="348">
                  <c:v>0.35301612143808825</c:v>
                </c:pt>
                <c:pt idx="349">
                  <c:v>0.35412079471848301</c:v>
                </c:pt>
                <c:pt idx="350">
                  <c:v>0.35522400216353844</c:v>
                </c:pt>
                <c:pt idx="351">
                  <c:v>0.3563272538150386</c:v>
                </c:pt>
                <c:pt idx="352">
                  <c:v>0.35743204870414047</c:v>
                </c:pt>
                <c:pt idx="353">
                  <c:v>0.35853981582732786</c:v>
                </c:pt>
                <c:pt idx="354">
                  <c:v>0.35965185929728705</c:v>
                </c:pt>
                <c:pt idx="355">
                  <c:v>0.36076930952970088</c:v>
                </c:pt>
                <c:pt idx="356">
                  <c:v>0.36189308210703075</c:v>
                </c:pt>
                <c:pt idx="357">
                  <c:v>0.36302384568494972</c:v>
                </c:pt>
                <c:pt idx="358">
                  <c:v>0.36416199998762977</c:v>
                </c:pt>
                <c:pt idx="359">
                  <c:v>0.36530766459179631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theory!$V$4</c:f>
              <c:strCache>
                <c:ptCount val="1"/>
                <c:pt idx="0">
                  <c:v>Total dCO2/dt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2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theory!$B$7:$B$366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theory!$V$7:$V$366</c:f>
              <c:numCache>
                <c:formatCode>0.0</c:formatCode>
                <c:ptCount val="360"/>
                <c:pt idx="0">
                  <c:v>0.35895147258577254</c:v>
                </c:pt>
                <c:pt idx="1">
                  <c:v>0.54583817390113154</c:v>
                </c:pt>
                <c:pt idx="2">
                  <c:v>0.71545091102763081</c:v>
                </c:pt>
                <c:pt idx="3">
                  <c:v>0.86397546879840093</c:v>
                </c:pt>
                <c:pt idx="4">
                  <c:v>0.98812714140370872</c:v>
                </c:pt>
                <c:pt idx="5">
                  <c:v>1.0852376543545574</c:v>
                </c:pt>
                <c:pt idx="6">
                  <c:v>1.1533251511051503</c:v>
                </c:pt>
                <c:pt idx="7">
                  <c:v>1.1911453212402989</c:v>
                </c:pt>
                <c:pt idx="8">
                  <c:v>1.1982222853562803</c:v>
                </c:pt>
                <c:pt idx="9">
                  <c:v>1.1748584291927955</c:v>
                </c:pt>
                <c:pt idx="10">
                  <c:v>1.1221229793264911</c:v>
                </c:pt>
                <c:pt idx="11">
                  <c:v>1.0418197172473924</c:v>
                </c:pt>
                <c:pt idx="12">
                  <c:v>0.93643482027800928</c:v>
                </c:pt>
                <c:pt idx="13">
                  <c:v>0.80906637928245573</c:v>
                </c:pt>
                <c:pt idx="14">
                  <c:v>0.66333765813135415</c:v>
                </c:pt>
                <c:pt idx="15">
                  <c:v>0.50329661349684329</c:v>
                </c:pt>
                <c:pt idx="16">
                  <c:v>0.33330457265401492</c:v>
                </c:pt>
                <c:pt idx="17">
                  <c:v>0.15791726071626044</c:v>
                </c:pt>
                <c:pt idx="18">
                  <c:v>-1.8238431210477302E-2</c:v>
                </c:pt>
                <c:pt idx="19">
                  <c:v>-0.19058844459834745</c:v>
                </c:pt>
                <c:pt idx="20">
                  <c:v>-0.35473282735785006</c:v>
                </c:pt>
                <c:pt idx="21">
                  <c:v>-0.50656089380316871</c:v>
                </c:pt>
                <c:pt idx="22">
                  <c:v>-0.64235708169064765</c:v>
                </c:pt>
                <c:pt idx="23">
                  <c:v>-0.7588946090232298</c:v>
                </c:pt>
                <c:pt idx="24">
                  <c:v>-0.85351440759137631</c:v>
                </c:pt>
                <c:pt idx="25">
                  <c:v>-0.92418725562390591</c:v>
                </c:pt>
                <c:pt idx="26">
                  <c:v>-0.96955753494694363</c:v>
                </c:pt>
                <c:pt idx="27">
                  <c:v>-0.98896758354351277</c:v>
                </c:pt>
                <c:pt idx="28">
                  <c:v>-0.9824621860204843</c:v>
                </c:pt>
                <c:pt idx="29">
                  <c:v>-0.95077332515853641</c:v>
                </c:pt>
                <c:pt idx="30">
                  <c:v>-0.89528589019477067</c:v>
                </c:pt>
                <c:pt idx="31">
                  <c:v>-0.81798558485132844</c:v>
                </c:pt>
                <c:pt idx="32">
                  <c:v>-0.7213907842625531</c:v>
                </c:pt>
                <c:pt idx="33">
                  <c:v>-0.60847054010474722</c:v>
                </c:pt>
                <c:pt idx="34">
                  <c:v>-0.48255131434791565</c:v>
                </c:pt>
                <c:pt idx="35">
                  <c:v>-0.34721532323982274</c:v>
                </c:pt>
                <c:pt idx="36">
                  <c:v>-0.20619358594501591</c:v>
                </c:pt>
                <c:pt idx="37">
                  <c:v>-6.3256890962293255E-2</c:v>
                </c:pt>
                <c:pt idx="38">
                  <c:v>7.7892084862639877E-2</c:v>
                </c:pt>
                <c:pt idx="39">
                  <c:v>0.21372234516690014</c:v>
                </c:pt>
                <c:pt idx="40">
                  <c:v>0.34097084040973868</c:v>
                </c:pt>
                <c:pt idx="41">
                  <c:v>0.45672869879695099</c:v>
                </c:pt>
                <c:pt idx="42">
                  <c:v>0.55851502602871506</c:v>
                </c:pt>
                <c:pt idx="43">
                  <c:v>0.64433628422193578</c:v>
                </c:pt>
                <c:pt idx="44">
                  <c:v>0.71272972260948109</c:v>
                </c:pt>
                <c:pt idx="45">
                  <c:v>0.76278983653725163</c:v>
                </c:pt>
                <c:pt idx="46">
                  <c:v>0.79417736123895111</c:v>
                </c:pt>
                <c:pt idx="47">
                  <c:v>0.80711084651193232</c:v>
                </c:pt>
                <c:pt idx="48">
                  <c:v>0.80234139120238979</c:v>
                </c:pt>
                <c:pt idx="49">
                  <c:v>0.78111162608229279</c:v>
                </c:pt>
                <c:pt idx="50">
                  <c:v>0.74510050481961798</c:v>
                </c:pt>
                <c:pt idx="51">
                  <c:v>0.69635588111657398</c:v>
                </c:pt>
                <c:pt idx="52">
                  <c:v>0.63721720322445208</c:v>
                </c:pt>
                <c:pt idx="53">
                  <c:v>0.57023093452875173</c:v>
                </c:pt>
                <c:pt idx="54">
                  <c:v>0.49806150267750127</c:v>
                </c:pt>
                <c:pt idx="55">
                  <c:v>0.42340068438664957</c:v>
                </c:pt>
                <c:pt idx="56">
                  <c:v>0.34887834595826916</c:v>
                </c:pt>
                <c:pt idx="57">
                  <c:v>0.27697738087442758</c:v>
                </c:pt>
                <c:pt idx="58">
                  <c:v>0.20995551862870343</c:v>
                </c:pt>
                <c:pt idx="59">
                  <c:v>0.14977642897900978</c:v>
                </c:pt>
                <c:pt idx="60">
                  <c:v>9.8052221351622393E-2</c:v>
                </c:pt>
                <c:pt idx="61">
                  <c:v>5.5999050769855785E-2</c:v>
                </c:pt>
                <c:pt idx="62">
                  <c:v>2.4407101948156651E-2</c:v>
                </c:pt>
                <c:pt idx="63">
                  <c:v>3.6257461446780326E-3</c:v>
                </c:pt>
                <c:pt idx="64">
                  <c:v>-6.435833809689484E-3</c:v>
                </c:pt>
                <c:pt idx="65">
                  <c:v>-6.2927603751745664E-3</c:v>
                </c:pt>
                <c:pt idx="66">
                  <c:v>3.1459740334298658E-3</c:v>
                </c:pt>
                <c:pt idx="67">
                  <c:v>2.0621318116297971E-2</c:v>
                </c:pt>
                <c:pt idx="68">
                  <c:v>4.4579741504094272E-2</c:v>
                </c:pt>
                <c:pt idx="69">
                  <c:v>7.3238599364344736E-2</c:v>
                </c:pt>
                <c:pt idx="70">
                  <c:v>0.10465898619804648</c:v>
                </c:pt>
                <c:pt idx="71">
                  <c:v>0.13682354662500984</c:v>
                </c:pt>
                <c:pt idx="72">
                  <c:v>0.16771655673869645</c:v>
                </c:pt>
                <c:pt idx="73">
                  <c:v>0.19540352252369075</c:v>
                </c:pt>
                <c:pt idx="74">
                  <c:v>0.21810756388083519</c:v>
                </c:pt>
                <c:pt idx="75">
                  <c:v>0.23427996319628619</c:v>
                </c:pt>
                <c:pt idx="76">
                  <c:v>0.24266245255137164</c:v>
                </c:pt>
                <c:pt idx="77">
                  <c:v>0.24233908736380272</c:v>
                </c:pt>
                <c:pt idx="78">
                  <c:v>0.23277589778120955</c:v>
                </c:pt>
                <c:pt idx="79">
                  <c:v>0.21384691159636304</c:v>
                </c:pt>
                <c:pt idx="80">
                  <c:v>0.18584559108984422</c:v>
                </c:pt>
                <c:pt idx="81">
                  <c:v>0.14948120677451016</c:v>
                </c:pt>
                <c:pt idx="82">
                  <c:v>0.10586016830933431</c:v>
                </c:pt>
                <c:pt idx="83">
                  <c:v>5.6452831054855324E-2</c:v>
                </c:pt>
                <c:pt idx="84">
                  <c:v>3.0467800415294732E-3</c:v>
                </c:pt>
                <c:pt idx="85">
                  <c:v>-5.2311953909452313E-2</c:v>
                </c:pt>
                <c:pt idx="86">
                  <c:v>-0.1073878829921</c:v>
                </c:pt>
                <c:pt idx="87">
                  <c:v>-0.15983304297088807</c:v>
                </c:pt>
                <c:pt idx="88">
                  <c:v>-0.20726947128196116</c:v>
                </c:pt>
                <c:pt idx="89">
                  <c:v>-0.24737448589172573</c:v>
                </c:pt>
                <c:pt idx="90">
                  <c:v>-0.27796595072692298</c:v>
                </c:pt>
                <c:pt idx="91">
                  <c:v>-0.29708468541508637</c:v>
                </c:pt>
                <c:pt idx="92">
                  <c:v>-0.30307123964729499</c:v>
                </c:pt>
                <c:pt idx="93">
                  <c:v>-0.29463440422216536</c:v>
                </c:pt>
                <c:pt idx="94">
                  <c:v>-0.27090906746252585</c:v>
                </c:pt>
                <c:pt idx="95">
                  <c:v>-0.23150134028202274</c:v>
                </c:pt>
                <c:pt idx="96">
                  <c:v>-0.17651925630809728</c:v>
                </c:pt>
                <c:pt idx="97">
                  <c:v>-0.10658779357180492</c:v>
                </c:pt>
                <c:pt idx="98">
                  <c:v>-2.2847447942410781E-2</c:v>
                </c:pt>
                <c:pt idx="99">
                  <c:v>7.306389909194877E-2</c:v>
                </c:pt>
                <c:pt idx="100">
                  <c:v>0.17904555031572045</c:v>
                </c:pt>
                <c:pt idx="101">
                  <c:v>0.29258421028021075</c:v>
                </c:pt>
                <c:pt idx="102">
                  <c:v>0.41081855780726073</c:v>
                </c:pt>
                <c:pt idx="103">
                  <c:v>0.53061641364990919</c:v>
                </c:pt>
                <c:pt idx="104">
                  <c:v>0.64866232622642883</c:v>
                </c:pt>
                <c:pt idx="105">
                  <c:v>0.76155304437435234</c:v>
                </c:pt>
                <c:pt idx="106">
                  <c:v>0.86589806678500736</c:v>
                </c:pt>
                <c:pt idx="107">
                  <c:v>0.95842226231565064</c:v>
                </c:pt>
                <c:pt idx="108">
                  <c:v>1.0360674504038911</c:v>
                </c:pt>
                <c:pt idx="109">
                  <c:v>1.0960898202115459</c:v>
                </c:pt>
                <c:pt idx="110">
                  <c:v>1.1361501519654098</c:v>
                </c:pt>
                <c:pt idx="111">
                  <c:v>1.1543939823652067</c:v>
                </c:pt>
                <c:pt idx="112">
                  <c:v>1.1495191231661011</c:v>
                </c:pt>
                <c:pt idx="113">
                  <c:v>1.120828290644738</c:v>
                </c:pt>
                <c:pt idx="114">
                  <c:v>1.0682650236601603</c:v>
                </c:pt>
                <c:pt idx="115">
                  <c:v>0.99243154719027871</c:v>
                </c:pt>
                <c:pt idx="116">
                  <c:v>0.89458776252286043</c:v>
                </c:pt>
                <c:pt idx="117">
                  <c:v>0.77663109916409212</c:v>
                </c:pt>
                <c:pt idx="118">
                  <c:v>0.64105753053070202</c:v>
                </c:pt>
                <c:pt idx="119">
                  <c:v>0.49090461861402446</c:v>
                </c:pt>
                <c:pt idx="120">
                  <c:v>0.32967799510811346</c:v>
                </c:pt>
                <c:pt idx="121">
                  <c:v>0.16126319156165891</c:v>
                </c:pt>
                <c:pt idx="122">
                  <c:v>-1.0174816432652278E-2</c:v>
                </c:pt>
                <c:pt idx="123">
                  <c:v>-0.18030160002007278</c:v>
                </c:pt>
                <c:pt idx="124">
                  <c:v>-0.34472974429780834</c:v>
                </c:pt>
                <c:pt idx="125">
                  <c:v>-0.49913851395143638</c:v>
                </c:pt>
                <c:pt idx="126">
                  <c:v>-0.63939331495515717</c:v>
                </c:pt>
                <c:pt idx="127">
                  <c:v>-0.76166152500945827</c:v>
                </c:pt>
                <c:pt idx="128">
                  <c:v>-0.8625213410848005</c:v>
                </c:pt>
                <c:pt idx="129">
                  <c:v>-0.93906046709173552</c:v>
                </c:pt>
                <c:pt idx="130">
                  <c:v>-0.98896173364232709</c:v>
                </c:pt>
                <c:pt idx="131">
                  <c:v>-1.0105730976178506</c:v>
                </c:pt>
                <c:pt idx="132">
                  <c:v>-1.0029599017054807</c:v>
                </c:pt>
                <c:pt idx="133">
                  <c:v>-0.96593777080016707</c:v>
                </c:pt>
                <c:pt idx="134">
                  <c:v>-0.90008506881446237</c:v>
                </c:pt>
                <c:pt idx="135">
                  <c:v>-0.80673442010908047</c:v>
                </c:pt>
                <c:pt idx="136">
                  <c:v>-0.68794339749422306</c:v>
                </c:pt>
                <c:pt idx="137">
                  <c:v>-0.54644507605388526</c:v>
                </c:pt>
                <c:pt idx="138">
                  <c:v>-0.38557973137869794</c:v>
                </c:pt>
                <c:pt idx="139">
                  <c:v>-0.20920950510935654</c:v>
                </c:pt>
                <c:pt idx="140">
                  <c:v>-2.1618353937924439E-2</c:v>
                </c:pt>
                <c:pt idx="141">
                  <c:v>0.17259997416437045</c:v>
                </c:pt>
                <c:pt idx="142">
                  <c:v>0.36866284340845823</c:v>
                </c:pt>
                <c:pt idx="143">
                  <c:v>0.56172515959042357</c:v>
                </c:pt>
                <c:pt idx="144">
                  <c:v>0.74700780744240092</c:v>
                </c:pt>
                <c:pt idx="145">
                  <c:v>0.91992451505478812</c:v>
                </c:pt>
                <c:pt idx="146">
                  <c:v>1.0762036048836308</c:v>
                </c:pt>
                <c:pt idx="147">
                  <c:v>1.2120012334552257</c:v>
                </c:pt>
                <c:pt idx="148">
                  <c:v>1.3240029625432612</c:v>
                </c:pt>
                <c:pt idx="149">
                  <c:v>1.4095108363392228</c:v>
                </c:pt>
                <c:pt idx="150">
                  <c:v>1.4665135522557193</c:v>
                </c:pt>
                <c:pt idx="151">
                  <c:v>1.4937377954289559</c:v>
                </c:pt>
                <c:pt idx="152">
                  <c:v>1.4906793445861695</c:v>
                </c:pt>
                <c:pt idx="153">
                  <c:v>1.4576131339760536</c:v>
                </c:pt>
                <c:pt idx="154">
                  <c:v>1.3955820556517438</c:v>
                </c:pt>
                <c:pt idx="155">
                  <c:v>1.3063648909933931</c:v>
                </c:pt>
                <c:pt idx="156">
                  <c:v>1.1924243523080236</c:v>
                </c:pt>
                <c:pt idx="157">
                  <c:v>1.0568367773917089</c:v>
                </c:pt>
                <c:pt idx="158">
                  <c:v>0.90320553571376649</c:v>
                </c:pt>
                <c:pt idx="159">
                  <c:v>0.73556065944870852</c:v>
                </c:pt>
                <c:pt idx="160">
                  <c:v>0.55824759279738601</c:v>
                </c:pt>
                <c:pt idx="161">
                  <c:v>0.3758082480289886</c:v>
                </c:pt>
                <c:pt idx="162">
                  <c:v>0.19285775806855554</c:v>
                </c:pt>
                <c:pt idx="163">
                  <c:v>1.396041770078682E-2</c:v>
                </c:pt>
                <c:pt idx="164">
                  <c:v>-0.15649169406799501</c:v>
                </c:pt>
                <c:pt idx="165">
                  <c:v>-0.31439401884762219</c:v>
                </c:pt>
                <c:pt idx="166">
                  <c:v>-0.45603555813755747</c:v>
                </c:pt>
                <c:pt idx="167">
                  <c:v>-0.57819274482955052</c:v>
                </c:pt>
                <c:pt idx="168">
                  <c:v>-0.6782086180048168</c:v>
                </c:pt>
                <c:pt idx="169">
                  <c:v>-0.75405521665481956</c:v>
                </c:pt>
                <c:pt idx="170">
                  <c:v>-0.80437761036068878</c:v>
                </c:pt>
                <c:pt idx="171">
                  <c:v>-0.82851853005405474</c:v>
                </c:pt>
                <c:pt idx="172">
                  <c:v>-0.82652313343584183</c:v>
                </c:pt>
                <c:pt idx="173">
                  <c:v>-0.79912402037138008</c:v>
                </c:pt>
                <c:pt idx="174">
                  <c:v>-0.74770718637768141</c:v>
                </c:pt>
                <c:pt idx="175">
                  <c:v>-0.67426015022255115</c:v>
                </c:pt>
                <c:pt idx="176">
                  <c:v>-0.58130399855923542</c:v>
                </c:pt>
                <c:pt idx="177">
                  <c:v>-0.47181154161955874</c:v>
                </c:pt>
                <c:pt idx="178">
                  <c:v>-0.34911415621525066</c:v>
                </c:pt>
                <c:pt idx="179">
                  <c:v>-0.21680019472728418</c:v>
                </c:pt>
                <c:pt idx="180">
                  <c:v>-7.8608052903234693E-2</c:v>
                </c:pt>
                <c:pt idx="181">
                  <c:v>6.1682890639076504E-2</c:v>
                </c:pt>
                <c:pt idx="182">
                  <c:v>0.20036022722530333</c:v>
                </c:pt>
                <c:pt idx="183">
                  <c:v>0.33388220118183654</c:v>
                </c:pt>
                <c:pt idx="184">
                  <c:v>0.45897412901962298</c:v>
                </c:pt>
                <c:pt idx="185">
                  <c:v>0.57271481687513415</c:v>
                </c:pt>
                <c:pt idx="186">
                  <c:v>0.67261057448882866</c:v>
                </c:pt>
                <c:pt idx="187">
                  <c:v>0.7566548292897437</c:v>
                </c:pt>
                <c:pt idx="188">
                  <c:v>0.82337180577383151</c:v>
                </c:pt>
                <c:pt idx="189">
                  <c:v>0.87184323889061943</c:v>
                </c:pt>
                <c:pt idx="190">
                  <c:v>0.90171761994253075</c:v>
                </c:pt>
                <c:pt idx="191">
                  <c:v>0.91320201322639605</c:v>
                </c:pt>
                <c:pt idx="192">
                  <c:v>0.90703701474882337</c:v>
                </c:pt>
                <c:pt idx="193">
                  <c:v>0.88445593457072391</c:v>
                </c:pt>
                <c:pt idx="194">
                  <c:v>0.84712975621414444</c:v>
                </c:pt>
                <c:pt idx="195">
                  <c:v>0.79709984588981797</c:v>
                </c:pt>
                <c:pt idx="196">
                  <c:v>0.73670073855282681</c:v>
                </c:pt>
                <c:pt idx="197">
                  <c:v>0.66847560651206095</c:v>
                </c:pt>
                <c:pt idx="198">
                  <c:v>0.59508721143487264</c:v>
                </c:pt>
                <c:pt idx="199">
                  <c:v>0.51922724662432529</c:v>
                </c:pt>
                <c:pt idx="200">
                  <c:v>0.44352699073232316</c:v>
                </c:pt>
                <c:pt idx="201">
                  <c:v>0.37047211675798053</c:v>
                </c:pt>
                <c:pt idx="202">
                  <c:v>0.30232433424612282</c:v>
                </c:pt>
                <c:pt idx="203">
                  <c:v>0.24105229379267712</c:v>
                </c:pt>
                <c:pt idx="204">
                  <c:v>0.18827385951607312</c:v>
                </c:pt>
                <c:pt idx="205">
                  <c:v>0.14521146762979242</c:v>
                </c:pt>
                <c:pt idx="206">
                  <c:v>0.11266185014932262</c:v>
                </c:pt>
                <c:pt idx="207">
                  <c:v>9.0980926109182292E-2</c:v>
                </c:pt>
                <c:pt idx="208">
                  <c:v>8.0084163669766895E-2</c:v>
                </c:pt>
                <c:pt idx="209">
                  <c:v>7.9462210911742659E-2</c:v>
                </c:pt>
                <c:pt idx="210">
                  <c:v>8.8211096979819104E-2</c:v>
                </c:pt>
                <c:pt idx="211">
                  <c:v>0.10507583411259702</c:v>
                </c:pt>
                <c:pt idx="212">
                  <c:v>0.12850581982843323</c:v>
                </c:pt>
                <c:pt idx="213">
                  <c:v>0.15672006061276988</c:v>
                </c:pt>
                <c:pt idx="214">
                  <c:v>0.18777992569619073</c:v>
                </c:pt>
                <c:pt idx="215">
                  <c:v>0.21966690167590741</c:v>
                </c:pt>
                <c:pt idx="216">
                  <c:v>0.25036266318181788</c:v>
                </c:pt>
                <c:pt idx="217">
                  <c:v>0.27792870632595168</c:v>
                </c:pt>
                <c:pt idx="218">
                  <c:v>0.30058281234272499</c:v>
                </c:pt>
                <c:pt idx="219">
                  <c:v>0.31676971785941532</c:v>
                </c:pt>
                <c:pt idx="220">
                  <c:v>0.32522356213013381</c:v>
                </c:pt>
                <c:pt idx="221">
                  <c:v>0.32501995409501205</c:v>
                </c:pt>
                <c:pt idx="222">
                  <c:v>0.31561584464117232</c:v>
                </c:pt>
                <c:pt idx="223">
                  <c:v>0.29687579106962403</c:v>
                </c:pt>
                <c:pt idx="224">
                  <c:v>0.26908364877010627</c:v>
                </c:pt>
                <c:pt idx="225">
                  <c:v>0.23293920528465151</c:v>
                </c:pt>
                <c:pt idx="226">
                  <c:v>0.18953976906078651</c:v>
                </c:pt>
                <c:pt idx="227">
                  <c:v>0.14034722348515061</c:v>
                </c:pt>
                <c:pt idx="228">
                  <c:v>8.7141540395919037E-2</c:v>
                </c:pt>
                <c:pt idx="229">
                  <c:v>3.1962200797067908E-2</c:v>
                </c:pt>
                <c:pt idx="230">
                  <c:v>-2.2960620570756873E-2</c:v>
                </c:pt>
                <c:pt idx="231">
                  <c:v>-7.5282898932925946E-2</c:v>
                </c:pt>
                <c:pt idx="232">
                  <c:v>-0.12262914145708237</c:v>
                </c:pt>
                <c:pt idx="233">
                  <c:v>-0.16267761367265621</c:v>
                </c:pt>
                <c:pt idx="234">
                  <c:v>-0.19324559778192452</c:v>
                </c:pt>
                <c:pt idx="235">
                  <c:v>-0.21237184085379113</c:v>
                </c:pt>
                <c:pt idx="236">
                  <c:v>-0.21839341208163887</c:v>
                </c:pt>
                <c:pt idx="237">
                  <c:v>-0.21001433867940023</c:v>
                </c:pt>
                <c:pt idx="238">
                  <c:v>-0.186363625348406</c:v>
                </c:pt>
                <c:pt idx="239">
                  <c:v>-0.14704057567087148</c:v>
                </c:pt>
                <c:pt idx="240">
                  <c:v>-9.2145715902120173E-2</c:v>
                </c:pt>
                <c:pt idx="241">
                  <c:v>-2.2296060907478932E-2</c:v>
                </c:pt>
                <c:pt idx="242">
                  <c:v>6.1376054969969118E-2</c:v>
                </c:pt>
                <c:pt idx="243">
                  <c:v>0.15724084730396726</c:v>
                </c:pt>
                <c:pt idx="244">
                  <c:v>0.26320539121701358</c:v>
                </c:pt>
                <c:pt idx="245">
                  <c:v>0.37676358906372798</c:v>
                </c:pt>
                <c:pt idx="246">
                  <c:v>0.49506051113445437</c:v>
                </c:pt>
                <c:pt idx="247">
                  <c:v>0.61496935654952267</c:v>
                </c:pt>
                <c:pt idx="248">
                  <c:v>0.73317886351554762</c:v>
                </c:pt>
                <c:pt idx="249">
                  <c:v>0.84628864320438879</c:v>
                </c:pt>
                <c:pt idx="250">
                  <c:v>0.95090963110993698</c:v>
                </c:pt>
                <c:pt idx="251">
                  <c:v>1.04376665304369</c:v>
                </c:pt>
                <c:pt idx="252">
                  <c:v>1.1217999966217462</c:v>
                </c:pt>
                <c:pt idx="253">
                  <c:v>1.182262867127065</c:v>
                </c:pt>
                <c:pt idx="254">
                  <c:v>1.2228116900796522</c:v>
                </c:pt>
                <c:pt idx="255">
                  <c:v>1.2415863999029284</c:v>
                </c:pt>
                <c:pt idx="256">
                  <c:v>1.2372781200296572</c:v>
                </c:pt>
                <c:pt idx="257">
                  <c:v>1.2091819872414362</c:v>
                </c:pt>
                <c:pt idx="258">
                  <c:v>1.157233292011199</c:v>
                </c:pt>
                <c:pt idx="259">
                  <c:v>1.0820255849680507</c:v>
                </c:pt>
                <c:pt idx="260">
                  <c:v>0.98480992326835803</c:v>
                </c:pt>
                <c:pt idx="261">
                  <c:v>0.8674749841410403</c:v>
                </c:pt>
                <c:pt idx="262">
                  <c:v>0.73250833971428619</c:v>
                </c:pt>
                <c:pt idx="263">
                  <c:v>0.58293975042522561</c:v>
                </c:pt>
                <c:pt idx="264">
                  <c:v>0.42226787694085033</c:v>
                </c:pt>
                <c:pt idx="265">
                  <c:v>0.25437231612357891</c:v>
                </c:pt>
                <c:pt idx="266">
                  <c:v>8.3413319797557506E-2</c:v>
                </c:pt>
                <c:pt idx="267">
                  <c:v>-8.6278058011032499E-2</c:v>
                </c:pt>
                <c:pt idx="268">
                  <c:v>-0.25031633102071282</c:v>
                </c:pt>
                <c:pt idx="269">
                  <c:v>-0.40438119278172735</c:v>
                </c:pt>
                <c:pt idx="270">
                  <c:v>-0.54433697018271232</c:v>
                </c:pt>
                <c:pt idx="271">
                  <c:v>-0.66634849130548446</c:v>
                </c:pt>
                <c:pt idx="272">
                  <c:v>-0.76699001487065743</c:v>
                </c:pt>
                <c:pt idx="273">
                  <c:v>-0.84334404181117861</c:v>
                </c:pt>
                <c:pt idx="274">
                  <c:v>-0.89308709718369528</c:v>
                </c:pt>
                <c:pt idx="275">
                  <c:v>-0.91455992521508733</c:v>
                </c:pt>
                <c:pt idx="276">
                  <c:v>-0.90681997171202511</c:v>
                </c:pt>
                <c:pt idx="277">
                  <c:v>-0.8696745239694792</c:v>
                </c:pt>
                <c:pt idx="278">
                  <c:v>-0.8036934243271503</c:v>
                </c:pt>
                <c:pt idx="279">
                  <c:v>-0.71020085379490183</c:v>
                </c:pt>
                <c:pt idx="280">
                  <c:v>-0.59124627973585575</c:v>
                </c:pt>
                <c:pt idx="281">
                  <c:v>-0.44955525897887583</c:v>
                </c:pt>
                <c:pt idx="282">
                  <c:v>-0.28846136737621464</c:v>
                </c:pt>
                <c:pt idx="283">
                  <c:v>-0.11182107168565381</c:v>
                </c:pt>
                <c:pt idx="284">
                  <c:v>7.6086146335001104E-2</c:v>
                </c:pt>
                <c:pt idx="285">
                  <c:v>0.27066967517237117</c:v>
                </c:pt>
                <c:pt idx="286">
                  <c:v>0.46714857925604747</c:v>
                </c:pt>
                <c:pt idx="287">
                  <c:v>0.66067797433083797</c:v>
                </c:pt>
                <c:pt idx="288">
                  <c:v>0.84647745614716996</c:v>
                </c:pt>
                <c:pt idx="289">
                  <c:v>1.0199580018493748</c:v>
                </c:pt>
                <c:pt idx="290">
                  <c:v>1.1768438024525381</c:v>
                </c:pt>
                <c:pt idx="291">
                  <c:v>1.3132856260382368</c:v>
                </c:pt>
                <c:pt idx="292">
                  <c:v>1.4259625506920202</c:v>
                </c:pt>
                <c:pt idx="293">
                  <c:v>1.5121692367836204</c:v>
                </c:pt>
                <c:pt idx="294">
                  <c:v>1.5698863203012365</c:v>
                </c:pt>
                <c:pt idx="295">
                  <c:v>1.5978319905423746</c:v>
                </c:pt>
                <c:pt idx="296">
                  <c:v>1.5954933524342323</c:v>
                </c:pt>
                <c:pt idx="297">
                  <c:v>1.5631367503927436</c:v>
                </c:pt>
                <c:pt idx="298">
                  <c:v>1.5017968300451798</c:v>
                </c:pt>
                <c:pt idx="299">
                  <c:v>1.4132447188226251</c:v>
                </c:pt>
                <c:pt idx="300">
                  <c:v>1.2999362986903407</c:v>
                </c:pt>
                <c:pt idx="301">
                  <c:v>1.1649421068761399</c:v>
                </c:pt>
                <c:pt idx="302">
                  <c:v>1.0118609169935553</c:v>
                </c:pt>
                <c:pt idx="303">
                  <c:v>0.84471950846545951</c:v>
                </c:pt>
                <c:pt idx="304">
                  <c:v>0.66786151348782141</c:v>
                </c:pt>
                <c:pt idx="305">
                  <c:v>0.48582852699217938</c:v>
                </c:pt>
                <c:pt idx="306">
                  <c:v>0.30323686779547643</c:v>
                </c:pt>
                <c:pt idx="307">
                  <c:v>0.12465348274366761</c:v>
                </c:pt>
                <c:pt idx="308">
                  <c:v>-4.5525512483266084E-2</c:v>
                </c:pt>
                <c:pt idx="309">
                  <c:v>-0.2031902617900414</c:v>
                </c:pt>
                <c:pt idx="310">
                  <c:v>-0.34462336978646135</c:v>
                </c:pt>
                <c:pt idx="311">
                  <c:v>-0.46659396849508994</c:v>
                </c:pt>
                <c:pt idx="312">
                  <c:v>-0.56643711477556735</c:v>
                </c:pt>
                <c:pt idx="313">
                  <c:v>-0.64211642733937424</c:v>
                </c:pt>
                <c:pt idx="314">
                  <c:v>-0.69226837399605756</c:v>
                </c:pt>
                <c:pt idx="315">
                  <c:v>-0.71622716446438517</c:v>
                </c:pt>
                <c:pt idx="316">
                  <c:v>-0.71402977536240542</c:v>
                </c:pt>
                <c:pt idx="317">
                  <c:v>-0.68640121481280403</c:v>
                </c:pt>
                <c:pt idx="318">
                  <c:v>-0.63472070721002183</c:v>
                </c:pt>
                <c:pt idx="319">
                  <c:v>-0.56097002714227528</c:v>
                </c:pt>
                <c:pt idx="320">
                  <c:v>-0.4676657191272966</c:v>
                </c:pt>
                <c:pt idx="321">
                  <c:v>-0.35777739186505642</c:v>
                </c:pt>
                <c:pt idx="322">
                  <c:v>-0.23463465905103931</c:v>
                </c:pt>
                <c:pt idx="323">
                  <c:v>-0.10182560245664263</c:v>
                </c:pt>
                <c:pt idx="324">
                  <c:v>3.6910151543679603E-2</c:v>
                </c:pt>
                <c:pt idx="325">
                  <c:v>0.17779052936413109</c:v>
                </c:pt>
                <c:pt idx="326">
                  <c:v>0.31709904442232073</c:v>
                </c:pt>
                <c:pt idx="327">
                  <c:v>0.45128860362723344</c:v>
                </c:pt>
                <c:pt idx="328">
                  <c:v>0.57707808827444751</c:v>
                </c:pt>
                <c:pt idx="329">
                  <c:v>0.69153896656541747</c:v>
                </c:pt>
                <c:pt idx="330">
                  <c:v>0.79216953010433144</c:v>
                </c:pt>
                <c:pt idx="331">
                  <c:v>0.87695475118067634</c:v>
                </c:pt>
                <c:pt idx="332">
                  <c:v>0.94441021863690366</c:v>
                </c:pt>
                <c:pt idx="333">
                  <c:v>0.99360911324271228</c:v>
                </c:pt>
                <c:pt idx="334">
                  <c:v>1.0241917131207288</c:v>
                </c:pt>
                <c:pt idx="335">
                  <c:v>1.036357459570354</c:v>
                </c:pt>
                <c:pt idx="336">
                  <c:v>1.0308401470489343</c:v>
                </c:pt>
                <c:pt idx="337">
                  <c:v>1.0088673118399925</c:v>
                </c:pt>
                <c:pt idx="338">
                  <c:v>0.97210536657496505</c:v>
                </c:pt>
                <c:pt idx="339">
                  <c:v>0.9225924480445542</c:v>
                </c:pt>
                <c:pt idx="340">
                  <c:v>0.86266130109726191</c:v>
                </c:pt>
                <c:pt idx="341">
                  <c:v>0.79485480137981313</c:v>
                </c:pt>
                <c:pt idx="342">
                  <c:v>0.72183691611269296</c:v>
                </c:pt>
                <c:pt idx="343">
                  <c:v>0.64630200951421557</c:v>
                </c:pt>
                <c:pt idx="344">
                  <c:v>0.57088541515452107</c:v>
                </c:pt>
                <c:pt idx="345">
                  <c:v>0.49807812155938791</c:v>
                </c:pt>
                <c:pt idx="346">
                  <c:v>0.43014825272786084</c:v>
                </c:pt>
                <c:pt idx="347">
                  <c:v>0.36907177758212129</c:v>
                </c:pt>
                <c:pt idx="348">
                  <c:v>0.31647455993112317</c:v>
                </c:pt>
                <c:pt idx="349">
                  <c:v>0.2735874738474422</c:v>
                </c:pt>
                <c:pt idx="350">
                  <c:v>0.24121587087057605</c:v>
                </c:pt>
                <c:pt idx="351">
                  <c:v>0.2197242092140641</c:v>
                </c:pt>
                <c:pt idx="352">
                  <c:v>0.20903615630425065</c:v>
                </c:pt>
                <c:pt idx="353">
                  <c:v>0.20864997034414046</c:v>
                </c:pt>
                <c:pt idx="354">
                  <c:v>0.21766847012668222</c:v>
                </c:pt>
                <c:pt idx="355">
                  <c:v>0.23484243066627641</c:v>
                </c:pt>
                <c:pt idx="356">
                  <c:v>0.25862581018628816</c:v>
                </c:pt>
                <c:pt idx="357">
                  <c:v>0.28724083513128562</c:v>
                </c:pt>
                <c:pt idx="358">
                  <c:v>0.31875065600388552</c:v>
                </c:pt>
                <c:pt idx="359">
                  <c:v>0.35113704775625365</c:v>
                </c:pt>
              </c:numCache>
            </c:numRef>
          </c:yVal>
          <c:smooth val="1"/>
        </c:ser>
        <c:axId val="128251008"/>
        <c:axId val="128232448"/>
      </c:scatterChart>
      <c:valAx>
        <c:axId val="128223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Months</a:t>
                </a:r>
              </a:p>
            </c:rich>
          </c:tx>
          <c:layout/>
        </c:title>
        <c:numFmt formatCode="General" sourceLinked="1"/>
        <c:tickLblPos val="nextTo"/>
        <c:crossAx val="128230528"/>
        <c:crossesAt val="-4"/>
        <c:crossBetween val="midCat"/>
      </c:valAx>
      <c:valAx>
        <c:axId val="1282305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dT/dt</a:t>
                </a:r>
                <a:r>
                  <a:rPr lang="en-US" baseline="0"/>
                  <a:t> </a:t>
                </a:r>
                <a:r>
                  <a:rPr lang="en-US"/>
                  <a:t> °C/month</a:t>
                </a:r>
              </a:p>
            </c:rich>
          </c:tx>
          <c:layout/>
        </c:title>
        <c:numFmt formatCode="0.00" sourceLinked="0"/>
        <c:tickLblPos val="nextTo"/>
        <c:crossAx val="128223872"/>
        <c:crosses val="autoZero"/>
        <c:crossBetween val="midCat"/>
      </c:valAx>
      <c:valAx>
        <c:axId val="128232448"/>
        <c:scaling>
          <c:orientation val="minMax"/>
          <c:min val="-2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dCO2/dt ppmv/month</a:t>
                </a:r>
              </a:p>
            </c:rich>
          </c:tx>
          <c:layout/>
        </c:title>
        <c:numFmt formatCode="General" sourceLinked="1"/>
        <c:tickLblPos val="nextTo"/>
        <c:crossAx val="128251008"/>
        <c:crosses val="max"/>
        <c:crossBetween val="midCat"/>
      </c:valAx>
      <c:valAx>
        <c:axId val="128251008"/>
        <c:scaling>
          <c:orientation val="minMax"/>
        </c:scaling>
        <c:delete val="1"/>
        <c:axPos val="b"/>
        <c:numFmt formatCode="General" sourceLinked="1"/>
        <c:tickLblPos val="none"/>
        <c:crossAx val="128232448"/>
        <c:crosses val="autoZero"/>
        <c:crossBetween val="midCat"/>
      </c:valAx>
    </c:plotArea>
    <c:legend>
      <c:legendPos val="b"/>
      <c:layout/>
    </c:legend>
    <c:plotVisOnly val="1"/>
  </c:chart>
  <c:spPr>
    <a:ln w="12700">
      <a:solidFill>
        <a:schemeClr val="tx1"/>
      </a:solidFill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 sz="1100"/>
            </a:pPr>
            <a:r>
              <a:rPr lang="nl-BE" sz="1100"/>
              <a:t>Temperature</a:t>
            </a:r>
            <a:r>
              <a:rPr lang="nl-BE" sz="1100" baseline="0"/>
              <a:t> + d</a:t>
            </a:r>
            <a:r>
              <a:rPr lang="nl-BE" sz="1100"/>
              <a:t>erivatives transient response CO2 after T changes </a:t>
            </a:r>
          </a:p>
        </c:rich>
      </c:tx>
      <c:layout/>
    </c:title>
    <c:plotArea>
      <c:layout/>
      <c:scatterChart>
        <c:scatterStyle val="smoothMarker"/>
        <c:ser>
          <c:idx val="0"/>
          <c:order val="1"/>
          <c:tx>
            <c:strRef>
              <c:f>theory!$G$4</c:f>
              <c:strCache>
                <c:ptCount val="1"/>
                <c:pt idx="0">
                  <c:v>Total 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linear"/>
          </c:trendline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theory!$G$6:$G$366</c:f>
              <c:numCache>
                <c:formatCode>0.00</c:formatCode>
                <c:ptCount val="361"/>
                <c:pt idx="0">
                  <c:v>0</c:v>
                </c:pt>
                <c:pt idx="1">
                  <c:v>0.30615718172274542</c:v>
                </c:pt>
                <c:pt idx="2">
                  <c:v>0.60480638675944665</c:v>
                </c:pt>
                <c:pt idx="3">
                  <c:v>0.88863808669561539</c:v>
                </c:pt>
                <c:pt idx="4">
                  <c:v>1.1507341281291521</c:v>
                </c:pt>
                <c:pt idx="5">
                  <c:v>1.3847497754099887</c:v>
                </c:pt>
                <c:pt idx="6">
                  <c:v>1.5850798203450063</c:v>
                </c:pt>
                <c:pt idx="7">
                  <c:v>1.7470041684209381</c:v>
                </c:pt>
                <c:pt idx="8">
                  <c:v>1.8668089013375353</c:v>
                </c:pt>
                <c:pt idx="9">
                  <c:v>1.9418795201742813</c:v>
                </c:pt>
                <c:pt idx="10">
                  <c:v>1.9707638716260465</c:v>
                </c:pt>
                <c:pt idx="11">
                  <c:v>1.9532031279950886</c:v>
                </c:pt>
                <c:pt idx="12">
                  <c:v>1.8901301045447303</c:v>
                </c:pt>
                <c:pt idx="13">
                  <c:v>1.7836351286557621</c:v>
                </c:pt>
                <c:pt idx="14">
                  <c:v>1.63690059675341</c:v>
                </c:pt>
                <c:pt idx="15">
                  <c:v>1.4541062402944966</c:v>
                </c:pt>
                <c:pt idx="16">
                  <c:v>1.2403079454540102</c:v>
                </c:pt>
                <c:pt idx="17">
                  <c:v>1.0012937086527856</c:v>
                </c:pt>
                <c:pt idx="18">
                  <c:v>0.74342094044673901</c:v>
                </c:pt>
                <c:pt idx="19">
                  <c:v>0.47343983550157542</c:v>
                </c:pt>
                <c:pt idx="20">
                  <c:v>0.19830789210851671</c:v>
                </c:pt>
                <c:pt idx="21">
                  <c:v>-7.4999119169205292E-2</c:v>
                </c:pt>
                <c:pt idx="22">
                  <c:v>-0.33967437725612626</c:v>
                </c:pt>
                <c:pt idx="23">
                  <c:v>-0.58926015770051332</c:v>
                </c:pt>
                <c:pt idx="24">
                  <c:v>-0.8178158883040747</c:v>
                </c:pt>
                <c:pt idx="25">
                  <c:v>-1.0200694891183602</c:v>
                </c:pt>
                <c:pt idx="26">
                  <c:v>-1.1915478976775014</c:v>
                </c:pt>
                <c:pt idx="27">
                  <c:v>-1.3286833213320421</c:v>
                </c:pt>
                <c:pt idx="28">
                  <c:v>-1.4288924959212412</c:v>
                </c:pt>
                <c:pt idx="29">
                  <c:v>-1.4906270413711515</c:v>
                </c:pt>
                <c:pt idx="30">
                  <c:v>-1.5133938656339352</c:v>
                </c:pt>
                <c:pt idx="31">
                  <c:v>-1.4977454528339227</c:v>
                </c:pt>
                <c:pt idx="32">
                  <c:v>-1.4452407531249039</c:v>
                </c:pt>
                <c:pt idx="33">
                  <c:v>-1.358378244376784</c:v>
                </c:pt>
                <c:pt idx="34">
                  <c:v>-1.2405035341893518</c:v>
                </c:pt>
                <c:pt idx="35">
                  <c:v>-1.0956945914269918</c:v>
                </c:pt>
                <c:pt idx="36">
                  <c:v>-0.92862831848937666</c:v>
                </c:pt>
                <c:pt idx="37">
                  <c:v>-0.74443268096836912</c:v>
                </c:pt>
                <c:pt idx="38">
                  <c:v>-0.54852898588668708</c:v>
                </c:pt>
                <c:pt idx="39">
                  <c:v>-0.34646913308991273</c:v>
                </c:pt>
                <c:pt idx="40">
                  <c:v>-0.14377275060785427</c:v>
                </c:pt>
                <c:pt idx="41">
                  <c:v>5.423093756854451E-2</c:v>
                </c:pt>
                <c:pt idx="42">
                  <c:v>0.2425518708105408</c:v>
                </c:pt>
                <c:pt idx="43">
                  <c:v>0.4166742439289885</c:v>
                </c:pt>
                <c:pt idx="44">
                  <c:v>0.57267411040802274</c:v>
                </c:pt>
                <c:pt idx="45">
                  <c:v>0.70731625920978869</c:v>
                </c:pt>
                <c:pt idx="46">
                  <c:v>0.81812780419799147</c:v>
                </c:pt>
                <c:pt idx="47">
                  <c:v>0.90344667312251492</c:v>
                </c:pt>
                <c:pt idx="48">
                  <c:v>0.96244397885093713</c:v>
                </c:pt>
                <c:pt idx="49">
                  <c:v>0.9951200743836065</c:v>
                </c:pt>
                <c:pt idx="50">
                  <c:v>1.0022749098362995</c:v>
                </c:pt>
                <c:pt idx="51">
                  <c:v>0.98545409891563163</c:v>
                </c:pt>
                <c:pt idx="52">
                  <c:v>0.94687284031993257</c:v>
                </c:pt>
                <c:pt idx="53">
                  <c:v>0.88932050355577341</c:v>
                </c:pt>
                <c:pt idx="54">
                  <c:v>0.8160492588430962</c:v>
                </c:pt>
                <c:pt idx="55">
                  <c:v>0.73065059006311639</c:v>
                </c:pt>
                <c:pt idx="56">
                  <c:v>0.63692386456567618</c:v>
                </c:pt>
                <c:pt idx="57">
                  <c:v>0.53874133449266315</c:v>
                </c:pt>
                <c:pt idx="58">
                  <c:v>0.43991400568234262</c:v>
                </c:pt>
                <c:pt idx="59">
                  <c:v>0.344062731134956</c:v>
                </c:pt>
                <c:pt idx="60">
                  <c:v>0.25449866974698176</c:v>
                </c:pt>
                <c:pt idx="61">
                  <c:v>0.17411690511528521</c:v>
                </c:pt>
                <c:pt idx="62">
                  <c:v>0.10530655523144095</c:v>
                </c:pt>
                <c:pt idx="63">
                  <c:v>4.9880137024495452E-2</c:v>
                </c:pt>
                <c:pt idx="64">
                  <c:v>9.0242983150128353E-3</c:v>
                </c:pt>
                <c:pt idx="65">
                  <c:v>-1.672668525986476E-2</c:v>
                </c:pt>
                <c:pt idx="66">
                  <c:v>-2.7494006553347772E-2</c:v>
                </c:pt>
                <c:pt idx="67">
                  <c:v>-2.403414711591878E-2</c:v>
                </c:pt>
                <c:pt idx="68">
                  <c:v>-7.6963166205444855E-3</c:v>
                </c:pt>
                <c:pt idx="69">
                  <c:v>1.9640860553586936E-2</c:v>
                </c:pt>
                <c:pt idx="70">
                  <c:v>5.5651106203131795E-2</c:v>
                </c:pt>
                <c:pt idx="71">
                  <c:v>9.7657790407415707E-2</c:v>
                </c:pt>
                <c:pt idx="72">
                  <c:v>0.14274336326929729</c:v>
                </c:pt>
                <c:pt idx="73">
                  <c:v>0.1878671107856682</c:v>
                </c:pt>
                <c:pt idx="74">
                  <c:v>0.22998715926725058</c:v>
                </c:pt>
                <c:pt idx="75">
                  <c:v>0.26618251498781698</c:v>
                </c:pt>
                <c:pt idx="76">
                  <c:v>0.29377092467284083</c:v>
                </c:pt>
                <c:pt idx="77">
                  <c:v>0.31041847806902245</c:v>
                </c:pt>
                <c:pt idx="78">
                  <c:v>0.3142371419008434</c:v>
                </c:pt>
                <c:pt idx="79">
                  <c:v>0.3038668065801543</c:v>
                </c:pt>
                <c:pt idx="80">
                  <c:v>0.27853893074476666</c:v>
                </c:pt>
                <c:pt idx="81">
                  <c:v>0.23811946819143445</c:v>
                </c:pt>
                <c:pt idx="82">
                  <c:v>0.18312943813356028</c:v>
                </c:pt>
                <c:pt idx="83">
                  <c:v>0.11474223160364402</c:v>
                </c:pt>
                <c:pt idx="84">
                  <c:v>3.475751109878375E-2</c:v>
                </c:pt>
                <c:pt idx="85">
                  <c:v>-5.4447666967775282E-2</c:v>
                </c:pt>
                <c:pt idx="86">
                  <c:v>-0.14998912131203726</c:v>
                </c:pt>
                <c:pt idx="87">
                  <c:v>-0.24856510488974207</c:v>
                </c:pt>
                <c:pt idx="88">
                  <c:v>-0.34656240017491152</c:v>
                </c:pt>
                <c:pt idx="89">
                  <c:v>-0.44017562847183717</c:v>
                </c:pt>
                <c:pt idx="90">
                  <c:v>-0.5255359855057149</c:v>
                </c:pt>
                <c:pt idx="91">
                  <c:v>-0.59884526777750602</c:v>
                </c:pt>
                <c:pt idx="92">
                  <c:v>-0.65651083588455483</c:v>
                </c:pt>
                <c:pt idx="93">
                  <c:v>-0.69527707981618403</c:v>
                </c:pt>
                <c:pt idx="94">
                  <c:v>-0.71234901050122446</c:v>
                </c:pt>
                <c:pt idx="95">
                  <c:v>-0.70550380061645335</c:v>
                </c:pt>
                <c:pt idx="96">
                  <c:v>-0.67318643051574445</c:v>
                </c:pt>
                <c:pt idx="97">
                  <c:v>-0.6145860525668887</c:v>
                </c:pt>
                <c:pt idx="98">
                  <c:v>-0.52969025572565909</c:v>
                </c:pt>
                <c:pt idx="99">
                  <c:v>-0.41931507485761604</c:v>
                </c:pt>
                <c:pt idx="100">
                  <c:v>-0.28510932615477502</c:v>
                </c:pt>
                <c:pt idx="101">
                  <c:v>-0.12953263860234149</c:v>
                </c:pt>
                <c:pt idx="102">
                  <c:v>4.4192632274412891E-2</c:v>
                </c:pt>
                <c:pt idx="103">
                  <c:v>0.2321546033033926</c:v>
                </c:pt>
                <c:pt idx="104">
                  <c:v>0.42984837400492543</c:v>
                </c:pt>
                <c:pt idx="105">
                  <c:v>0.63229329855744798</c:v>
                </c:pt>
                <c:pt idx="106">
                  <c:v>0.83416779186784296</c:v>
                </c:pt>
                <c:pt idx="107">
                  <c:v>1.0299578568369998</c:v>
                </c:pt>
                <c:pt idx="108">
                  <c:v>1.2141150455240717</c:v>
                </c:pt>
                <c:pt idx="109">
                  <c:v>1.3812192189216626</c:v>
                </c:pt>
                <c:pt idx="110">
                  <c:v>1.526141260081334</c:v>
                </c:pt>
                <c:pt idx="111">
                  <c:v>1.6442008308513496</c:v>
                </c:pt>
                <c:pt idx="112">
                  <c:v>1.7313143465925374</c:v>
                </c:pt>
                <c:pt idx="113">
                  <c:v>1.7841285745060316</c:v>
                </c:pt>
                <c:pt idx="114">
                  <c:v>1.8001356337401668</c:v>
                </c:pt>
                <c:pt idx="115">
                  <c:v>1.7777656790245513</c:v>
                </c:pt>
                <c:pt idx="116">
                  <c:v>1.7164541699599807</c:v>
                </c:pt>
                <c:pt idx="117">
                  <c:v>1.6166813474118855</c:v>
                </c:pt>
                <c:pt idx="118">
                  <c:v>1.4799823357630484</c:v>
                </c:pt>
                <c:pt idx="119">
                  <c:v>1.3089271416614183</c:v>
                </c:pt>
                <c:pt idx="120">
                  <c:v>1.1070707011644922</c:v>
                </c:pt>
                <c:pt idx="121">
                  <c:v>0.87887401163011658</c:v>
                </c:pt>
                <c:pt idx="122">
                  <c:v>0.62959824590175284</c:v>
                </c:pt>
                <c:pt idx="123">
                  <c:v>0.3651745584164644</c:v>
                </c:pt>
                <c:pt idx="124">
                  <c:v>9.2053031305365962E-2</c:v>
                </c:pt>
                <c:pt idx="125">
                  <c:v>-0.18296514907436479</c:v>
                </c:pt>
                <c:pt idx="126">
                  <c:v>-0.4529076681015608</c:v>
                </c:pt>
                <c:pt idx="127">
                  <c:v>-0.71081819966470916</c:v>
                </c:pt>
                <c:pt idx="128">
                  <c:v>-0.94994540190649968</c:v>
                </c:pt>
                <c:pt idx="129">
                  <c:v>-1.1639284325579751</c:v>
                </c:pt>
                <c:pt idx="130">
                  <c:v>-1.3469736832138788</c:v>
                </c:pt>
                <c:pt idx="131">
                  <c:v>-1.4940176459267134</c:v>
                </c:pt>
                <c:pt idx="132">
                  <c:v>-1.6008711892165681</c:v>
                </c:pt>
                <c:pt idx="133">
                  <c:v>-1.664341023942526</c:v>
                </c:pt>
                <c:pt idx="134">
                  <c:v>-1.6823247682191189</c:v>
                </c:pt>
                <c:pt idx="135">
                  <c:v>-1.6538767566863333</c:v>
                </c:pt>
                <c:pt idx="136">
                  <c:v>-1.5792425617189989</c:v>
                </c:pt>
                <c:pt idx="137">
                  <c:v>-1.459861078749054</c:v>
                </c:pt>
                <c:pt idx="138">
                  <c:v>-1.2983339490269479</c:v>
                </c:pt>
                <c:pt idx="139">
                  <c:v>-1.0983630239818543</c:v>
                </c:pt>
                <c:pt idx="140">
                  <c:v>-0.86465748862759284</c:v>
                </c:pt>
                <c:pt idx="141">
                  <c:v>-0.6028131304429607</c:v>
                </c:pt>
                <c:pt idx="142">
                  <c:v>-0.31916703933535462</c:v>
                </c:pt>
                <c:pt idx="143">
                  <c:v>-2.0631730201552512E-2</c:v>
                </c:pt>
                <c:pt idx="144">
                  <c:v>0.28548672852299406</c:v>
                </c:pt>
                <c:pt idx="145">
                  <c:v>0.59168153649624333</c:v>
                </c:pt>
                <c:pt idx="146">
                  <c:v>0.89044357400562135</c:v>
                </c:pt>
                <c:pt idx="147">
                  <c:v>1.17445988496295</c:v>
                </c:pt>
                <c:pt idx="148">
                  <c:v>1.436806707772637</c:v>
                </c:pt>
                <c:pt idx="149">
                  <c:v>1.6711316884394192</c:v>
                </c:pt>
                <c:pt idx="150">
                  <c:v>1.8718202217067021</c:v>
                </c:pt>
                <c:pt idx="151">
                  <c:v>2.0341413227474994</c:v>
                </c:pt>
                <c:pt idx="152">
                  <c:v>2.1543690205282777</c:v>
                </c:pt>
                <c:pt idx="153">
                  <c:v>2.2298759671188151</c:v>
                </c:pt>
                <c:pt idx="154">
                  <c:v>2.2591967542606279</c:v>
                </c:pt>
                <c:pt idx="155">
                  <c:v>2.242059296023688</c:v>
                </c:pt>
                <c:pt idx="156">
                  <c:v>2.1793835489244184</c:v>
                </c:pt>
                <c:pt idx="157">
                  <c:v>2.0732477717106659</c:v>
                </c:pt>
                <c:pt idx="158">
                  <c:v>1.9268234489148406</c:v>
                </c:pt>
                <c:pt idx="159">
                  <c:v>1.74428088832726</c:v>
                </c:pt>
                <c:pt idx="160">
                  <c:v>1.530668326958956</c:v>
                </c:pt>
                <c:pt idx="161">
                  <c:v>1.2917681189389616</c:v>
                </c:pt>
                <c:pt idx="162">
                  <c:v>1.0339342108075187</c:v>
                </c:pt>
                <c:pt idx="163">
                  <c:v>0.76391561672217034</c:v>
                </c:pt>
                <c:pt idx="164">
                  <c:v>0.48867097383545977</c:v>
                </c:pt>
                <c:pt idx="165">
                  <c:v>0.21517947634461715</c:v>
                </c:pt>
                <c:pt idx="166">
                  <c:v>-4.9746450272856735E-2</c:v>
                </c:pt>
                <c:pt idx="167">
                  <c:v>-0.2996414666481238</c:v>
                </c:pt>
                <c:pt idx="168">
                  <c:v>-0.52855560647994304</c:v>
                </c:pt>
                <c:pt idx="169">
                  <c:v>-0.73120590190920476</c:v>
                </c:pt>
                <c:pt idx="170">
                  <c:v>-0.90310723950933047</c:v>
                </c:pt>
                <c:pt idx="171">
                  <c:v>-1.0406789787094108</c:v>
                </c:pt>
                <c:pt idx="172">
                  <c:v>-1.1413246007662152</c:v>
                </c:pt>
                <c:pt idx="173">
                  <c:v>-1.2034824670157347</c:v>
                </c:pt>
                <c:pt idx="174">
                  <c:v>-1.2266466255876574</c:v>
                </c:pt>
                <c:pt idx="175">
                  <c:v>-1.2113574902127064</c:v>
                </c:pt>
                <c:pt idx="176">
                  <c:v>-1.1591630967595425</c:v>
                </c:pt>
                <c:pt idx="177">
                  <c:v>-1.0725524964803355</c:v>
                </c:pt>
                <c:pt idx="178">
                  <c:v>-0.95486364439037852</c:v>
                </c:pt>
                <c:pt idx="179">
                  <c:v>-0.81016886327632121</c:v>
                </c:pt>
                <c:pt idx="180">
                  <c:v>-0.64314158748588246</c:v>
                </c:pt>
                <c:pt idx="181">
                  <c:v>-0.45890859793870242</c:v>
                </c:pt>
                <c:pt idx="182">
                  <c:v>-0.26289233635351983</c:v>
                </c:pt>
                <c:pt idx="183">
                  <c:v>-6.0648122169882746E-2</c:v>
                </c:pt>
                <c:pt idx="184">
                  <c:v>0.14229881597239891</c:v>
                </c:pt>
                <c:pt idx="185">
                  <c:v>0.34061164259409615</c:v>
                </c:pt>
                <c:pt idx="186">
                  <c:v>0.52929090592496697</c:v>
                </c:pt>
                <c:pt idx="187">
                  <c:v>0.70380991526934755</c:v>
                </c:pt>
                <c:pt idx="188">
                  <c:v>0.86023267492442834</c:v>
                </c:pt>
                <c:pt idx="189">
                  <c:v>0.99531112702041791</c:v>
                </c:pt>
                <c:pt idx="190">
                  <c:v>1.1065591312107141</c:v>
                </c:pt>
                <c:pt idx="191">
                  <c:v>1.1923013562986542</c:v>
                </c:pt>
                <c:pt idx="192">
                  <c:v>1.2516960542550539</c:v>
                </c:pt>
                <c:pt idx="193">
                  <c:v>1.2847315059271622</c:v>
                </c:pt>
                <c:pt idx="194">
                  <c:v>1.2921967447544245</c:v>
                </c:pt>
                <c:pt idx="195">
                  <c:v>1.2756279548753864</c:v>
                </c:pt>
                <c:pt idx="196">
                  <c:v>1.2372326789841008</c:v>
                </c:pt>
                <c:pt idx="197">
                  <c:v>1.1797946367240546</c:v>
                </c:pt>
                <c:pt idx="198">
                  <c:v>1.1065625262272798</c:v>
                </c:pt>
                <c:pt idx="199">
                  <c:v>1.0211266425388277</c:v>
                </c:pt>
                <c:pt idx="200">
                  <c:v>0.92728748353914769</c:v>
                </c:pt>
                <c:pt idx="201">
                  <c:v>0.8289207169237196</c:v>
                </c:pt>
                <c:pt idx="202">
                  <c:v>0.72984294534823368</c:v>
                </c:pt>
                <c:pt idx="203">
                  <c:v>0.63368262987164914</c:v>
                </c:pt>
                <c:pt idx="204">
                  <c:v>0.54376031756954035</c:v>
                </c:pt>
                <c:pt idx="205">
                  <c:v>0.46298197514010153</c:v>
                </c:pt>
                <c:pt idx="206">
                  <c:v>0.39374876798689162</c:v>
                </c:pt>
                <c:pt idx="207">
                  <c:v>0.33788605878009847</c:v>
                </c:pt>
                <c:pt idx="208">
                  <c:v>0.29659374917711379</c:v>
                </c:pt>
                <c:pt idx="209">
                  <c:v>0.27041937411679023</c:v>
                </c:pt>
                <c:pt idx="210">
                  <c:v>0.25925460271571615</c:v>
                </c:pt>
                <c:pt idx="211">
                  <c:v>0.26235502733479082</c:v>
                </c:pt>
                <c:pt idx="212">
                  <c:v>0.27838235736752998</c:v>
                </c:pt>
                <c:pt idx="213">
                  <c:v>0.30546740095218217</c:v>
                </c:pt>
                <c:pt idx="214">
                  <c:v>0.34129153930872858</c:v>
                </c:pt>
                <c:pt idx="215">
                  <c:v>0.38318379616436848</c:v>
                </c:pt>
                <c:pt idx="216">
                  <c:v>0.42823009774549414</c:v>
                </c:pt>
                <c:pt idx="217">
                  <c:v>0.47339092304895425</c:v>
                </c:pt>
                <c:pt idx="218">
                  <c:v>0.51562327202041747</c:v>
                </c:pt>
                <c:pt idx="219">
                  <c:v>0.55200273942076628</c:v>
                </c:pt>
                <c:pt idx="220">
                  <c:v>0.57984147895117422</c:v>
                </c:pt>
                <c:pt idx="221">
                  <c:v>0.59679797572996618</c:v>
                </c:pt>
                <c:pt idx="222">
                  <c:v>0.60097481126581576</c:v>
                </c:pt>
                <c:pt idx="223">
                  <c:v>0.59100099527553773</c:v>
                </c:pt>
                <c:pt idx="224">
                  <c:v>0.56609594076110592</c:v>
                </c:pt>
                <c:pt idx="225">
                  <c:v>0.52611275687018444</c:v>
                </c:pt>
                <c:pt idx="226">
                  <c:v>0.47155920935414247</c:v>
                </c:pt>
                <c:pt idx="227">
                  <c:v>0.40359542958991129</c:v>
                </c:pt>
                <c:pt idx="228">
                  <c:v>0.3240082170330309</c:v>
                </c:pt>
                <c:pt idx="229">
                  <c:v>0.2351625524282685</c:v>
                </c:pt>
                <c:pt idx="230">
                  <c:v>0.13993169560406787</c:v>
                </c:pt>
                <c:pt idx="231">
                  <c:v>4.1607958138794976E-2</c:v>
                </c:pt>
                <c:pt idx="232">
                  <c:v>-5.6203105283149257E-2</c:v>
                </c:pt>
                <c:pt idx="233">
                  <c:v>-0.14970177339819229</c:v>
                </c:pt>
                <c:pt idx="234">
                  <c:v>-0.23502272209034197</c:v>
                </c:pt>
                <c:pt idx="235">
                  <c:v>-0.30836894502418494</c:v>
                </c:pt>
                <c:pt idx="236">
                  <c:v>-0.36614668059767025</c:v>
                </c:pt>
                <c:pt idx="237">
                  <c:v>-0.40509691132827735</c:v>
                </c:pt>
                <c:pt idx="238">
                  <c:v>-0.42241905891421977</c:v>
                </c:pt>
                <c:pt idx="239">
                  <c:v>-0.41588269483496804</c:v>
                </c:pt>
                <c:pt idx="240">
                  <c:v>-0.38392341719283352</c:v>
                </c:pt>
                <c:pt idx="241">
                  <c:v>-0.3257195000679286</c:v>
                </c:pt>
                <c:pt idx="242">
                  <c:v>-0.2412464885575083</c:v>
                </c:pt>
                <c:pt idx="243">
                  <c:v>-0.13130757397137982</c:v>
                </c:pt>
                <c:pt idx="244">
                  <c:v>2.4616805843757361E-3</c:v>
                </c:pt>
                <c:pt idx="245">
                  <c:v>0.15761490613267881</c:v>
                </c:pt>
                <c:pt idx="246">
                  <c:v>0.33094261126028868</c:v>
                </c:pt>
                <c:pt idx="247">
                  <c:v>0.51854499021951828</c:v>
                </c:pt>
                <c:pt idx="248">
                  <c:v>0.71592806637422213</c:v>
                </c:pt>
                <c:pt idx="249">
                  <c:v>0.91812063231624774</c:v>
                </c:pt>
                <c:pt idx="250">
                  <c:v>1.1198087692115732</c:v>
                </c:pt>
                <c:pt idx="251">
                  <c:v>1.3154841411769169</c:v>
                </c:pt>
                <c:pt idx="252">
                  <c:v>1.4996017844651663</c:v>
                </c:pt>
                <c:pt idx="253">
                  <c:v>1.6667427613961341</c:v>
                </c:pt>
                <c:pt idx="254">
                  <c:v>1.8117768369877358</c:v>
                </c:pt>
                <c:pt idx="255">
                  <c:v>1.9300202696577655</c:v>
                </c:pt>
                <c:pt idx="256">
                  <c:v>2.0173838893306715</c:v>
                </c:pt>
                <c:pt idx="257">
                  <c:v>2.0705068654421113</c:v>
                </c:pt>
                <c:pt idx="258">
                  <c:v>2.0868719378540277</c:v>
                </c:pt>
                <c:pt idx="259">
                  <c:v>2.0648983854167655</c:v>
                </c:pt>
                <c:pt idx="260">
                  <c:v>2.0040096256511397</c:v>
                </c:pt>
                <c:pt idx="261">
                  <c:v>1.9046730569614081</c:v>
                </c:pt>
                <c:pt idx="262">
                  <c:v>1.7684105510218211</c:v>
                </c:pt>
                <c:pt idx="263">
                  <c:v>1.5977788541209808</c:v>
                </c:pt>
                <c:pt idx="264">
                  <c:v>1.3963200371351108</c:v>
                </c:pt>
                <c:pt idx="265">
                  <c:v>1.168483018242962</c:v>
                </c:pt>
                <c:pt idx="266">
                  <c:v>0.91951804405753124</c:v>
                </c:pt>
                <c:pt idx="267">
                  <c:v>0.65534682765589669</c:v>
                </c:pt>
                <c:pt idx="268">
                  <c:v>0.38241178149331806</c:v>
                </c:pt>
                <c:pt idx="269">
                  <c:v>0.10750842692799562</c:v>
                </c:pt>
                <c:pt idx="270">
                  <c:v>-0.162394409647173</c:v>
                </c:pt>
                <c:pt idx="271">
                  <c:v>-0.42034160761138384</c:v>
                </c:pt>
                <c:pt idx="272">
                  <c:v>-0.65958071123954776</c:v>
                </c:pt>
                <c:pt idx="273">
                  <c:v>-0.87374747887392124</c:v>
                </c:pt>
                <c:pt idx="274">
                  <c:v>-1.057042720467678</c:v>
                </c:pt>
                <c:pt idx="275">
                  <c:v>-1.2043953337404154</c:v>
                </c:pt>
                <c:pt idx="276">
                  <c:v>-1.311606810891925</c:v>
                </c:pt>
                <c:pt idx="277">
                  <c:v>-1.3754729893115176</c:v>
                </c:pt>
                <c:pt idx="278">
                  <c:v>-1.3938794468134608</c:v>
                </c:pt>
                <c:pt idx="279">
                  <c:v>-1.3658676766724258</c:v>
                </c:pt>
                <c:pt idx="280">
                  <c:v>-1.2916699989334375</c:v>
                </c:pt>
                <c:pt idx="281">
                  <c:v>-1.1727120483191371</c:v>
                </c:pt>
                <c:pt idx="282">
                  <c:v>-1.0115825998307644</c:v>
                </c:pt>
                <c:pt idx="283">
                  <c:v>-0.81197142396485522</c:v>
                </c:pt>
                <c:pt idx="284">
                  <c:v>-0.57857677711896649</c:v>
                </c:pt>
                <c:pt idx="285">
                  <c:v>-0.31698500246623218</c:v>
                </c:pt>
                <c:pt idx="286">
                  <c:v>-3.3525516822182633E-2</c:v>
                </c:pt>
                <c:pt idx="287">
                  <c:v>0.26489483369792938</c:v>
                </c:pt>
                <c:pt idx="288">
                  <c:v>0.57097347292117662</c:v>
                </c:pt>
                <c:pt idx="289">
                  <c:v>0.87720481015956597</c:v>
                </c:pt>
                <c:pt idx="290">
                  <c:v>1.1760786159986898</c:v>
                </c:pt>
                <c:pt idx="291">
                  <c:v>1.460278539003675</c:v>
                </c:pt>
                <c:pt idx="292">
                  <c:v>1.7228752397326854</c:v>
                </c:pt>
                <c:pt idx="293">
                  <c:v>1.9575087732908649</c:v>
                </c:pt>
                <c:pt idx="294">
                  <c:v>2.1585551610683376</c:v>
                </c:pt>
                <c:pt idx="295">
                  <c:v>2.321272547178939</c:v>
                </c:pt>
                <c:pt idx="296">
                  <c:v>2.4419229220697547</c:v>
                </c:pt>
                <c:pt idx="297">
                  <c:v>2.5178660975423797</c:v>
                </c:pt>
                <c:pt idx="298">
                  <c:v>2.5476234133885427</c:v>
                </c:pt>
                <c:pt idx="299">
                  <c:v>2.5309095226203007</c:v>
                </c:pt>
                <c:pt idx="300">
                  <c:v>2.4686315144381923</c:v>
                </c:pt>
                <c:pt idx="301">
                  <c:v>2.3628555649050904</c:v>
                </c:pt>
                <c:pt idx="302">
                  <c:v>2.2167422275523871</c:v>
                </c:pt>
                <c:pt idx="303">
                  <c:v>2.0344523629200091</c:v>
                </c:pt>
                <c:pt idx="304">
                  <c:v>1.8210265315118921</c:v>
                </c:pt>
                <c:pt idx="305">
                  <c:v>1.5822414148935198</c:v>
                </c:pt>
                <c:pt idx="306">
                  <c:v>1.3244474633087135</c:v>
                </c:pt>
                <c:pt idx="307">
                  <c:v>1.0543924770977657</c:v>
                </c:pt>
                <c:pt idx="308">
                  <c:v>0.77903619894895626</c:v>
                </c:pt>
                <c:pt idx="309">
                  <c:v>0.50536121436382886</c:v>
                </c:pt>
                <c:pt idx="310">
                  <c:v>0.2401855228702191</c:v>
                </c:pt>
                <c:pt idx="311">
                  <c:v>-1.0017948697482737E-2</c:v>
                </c:pt>
                <c:pt idx="312">
                  <c:v>-0.23928986365272442</c:v>
                </c:pt>
                <c:pt idx="313">
                  <c:v>-0.44233638548883902</c:v>
                </c:pt>
                <c:pt idx="314">
                  <c:v>-0.61466036404196667</c:v>
                </c:pt>
                <c:pt idx="315">
                  <c:v>-0.75266831957141733</c:v>
                </c:pt>
                <c:pt idx="316">
                  <c:v>-0.85375048176549739</c:v>
                </c:pt>
                <c:pt idx="317">
                  <c:v>-0.9163319505549693</c:v>
                </c:pt>
                <c:pt idx="318">
                  <c:v>-0.93989390568822395</c:v>
                </c:pt>
                <c:pt idx="319">
                  <c:v>-0.92496467645986769</c:v>
                </c:pt>
                <c:pt idx="320">
                  <c:v>-0.87308136535388414</c:v>
                </c:pt>
                <c:pt idx="321">
                  <c:v>-0.78672357342825172</c:v>
                </c:pt>
                <c:pt idx="322">
                  <c:v>-0.66922157577667452</c:v>
                </c:pt>
                <c:pt idx="323">
                  <c:v>-0.52464201884081418</c:v>
                </c:pt>
                <c:pt idx="324">
                  <c:v>-0.35765483663840969</c:v>
                </c:pt>
                <c:pt idx="325">
                  <c:v>-0.17338559210876436</c:v>
                </c:pt>
                <c:pt idx="326">
                  <c:v>2.2742171659857369E-2</c:v>
                </c:pt>
                <c:pt idx="327">
                  <c:v>0.22516974796631828</c:v>
                </c:pt>
                <c:pt idx="328">
                  <c:v>0.42836633791687206</c:v>
                </c:pt>
                <c:pt idx="329">
                  <c:v>0.62698752200160113</c:v>
                </c:pt>
                <c:pt idx="330">
                  <c:v>0.81602448103381853</c:v>
                </c:pt>
                <c:pt idx="331">
                  <c:v>0.99093965808299267</c:v>
                </c:pt>
                <c:pt idx="332">
                  <c:v>1.1477850224923385</c:v>
                </c:pt>
                <c:pt idx="333">
                  <c:v>1.2832996783219204</c:v>
                </c:pt>
                <c:pt idx="334">
                  <c:v>1.3949842340393266</c:v>
                </c:pt>
                <c:pt idx="335">
                  <c:v>1.481150096696668</c:v>
                </c:pt>
                <c:pt idx="336">
                  <c:v>1.5409426488193083</c:v>
                </c:pt>
                <c:pt idx="337">
                  <c:v>1.5743380850684452</c:v>
                </c:pt>
                <c:pt idx="338">
                  <c:v>1.5821145031162338</c:v>
                </c:pt>
                <c:pt idx="339">
                  <c:v>1.565798633964181</c:v>
                </c:pt>
                <c:pt idx="340">
                  <c:v>1.5275903369710446</c:v>
                </c:pt>
                <c:pt idx="341">
                  <c:v>1.4702676516543849</c:v>
                </c:pt>
                <c:pt idx="342">
                  <c:v>1.3970757717830944</c:v>
                </c:pt>
                <c:pt idx="343">
                  <c:v>1.3116037702588816</c:v>
                </c:pt>
                <c:pt idx="344">
                  <c:v>1.2176532421654223</c:v>
                </c:pt>
                <c:pt idx="345">
                  <c:v>1.1191032384167547</c:v>
                </c:pt>
                <c:pt idx="346">
                  <c:v>1.0197759281254861</c:v>
                </c:pt>
                <c:pt idx="347">
                  <c:v>0.92330735294569211</c:v>
                </c:pt>
                <c:pt idx="348">
                  <c:v>0.83302742439963939</c:v>
                </c:pt>
                <c:pt idx="349">
                  <c:v>0.75185297300655662</c:v>
                </c:pt>
                <c:pt idx="350">
                  <c:v>0.68219719733953377</c:v>
                </c:pt>
                <c:pt idx="351">
                  <c:v>0.62589829703797006</c:v>
                </c:pt>
                <c:pt idx="352">
                  <c:v>0.58416942456112086</c:v>
                </c:pt>
                <c:pt idx="353">
                  <c:v>0.55757137694376901</c:v>
                </c:pt>
                <c:pt idx="354">
                  <c:v>0.5460086938108113</c:v>
                </c:pt>
                <c:pt idx="355">
                  <c:v>0.54874905545795527</c:v>
                </c:pt>
                <c:pt idx="356">
                  <c:v>0.56446510942752048</c:v>
                </c:pt>
                <c:pt idx="357">
                  <c:v>0.59129711993673673</c:v>
                </c:pt>
                <c:pt idx="358">
                  <c:v>0.62693415495383675</c:v>
                </c:pt>
                <c:pt idx="359">
                  <c:v>0.66871092211227368</c:v>
                </c:pt>
                <c:pt idx="360">
                  <c:v>0.71371685603443369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theory!$R$4</c:f>
              <c:strCache>
                <c:ptCount val="1"/>
                <c:pt idx="0">
                  <c:v>dT/dt*8</c:v>
                </c:pt>
              </c:strCache>
            </c:strRef>
          </c:tx>
          <c:marker>
            <c:symbol val="star"/>
            <c:size val="2"/>
          </c:marker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theory!$R$7:$R$366</c:f>
              <c:numCache>
                <c:formatCode>0.00</c:formatCode>
                <c:ptCount val="360"/>
                <c:pt idx="0">
                  <c:v>2.4492574537819634</c:v>
                </c:pt>
                <c:pt idx="1">
                  <c:v>2.3891936402936098</c:v>
                </c:pt>
                <c:pt idx="2">
                  <c:v>2.27065359948935</c:v>
                </c:pt>
                <c:pt idx="3">
                  <c:v>2.0967683314682937</c:v>
                </c:pt>
                <c:pt idx="4">
                  <c:v>1.8721251782466926</c:v>
                </c:pt>
                <c:pt idx="5">
                  <c:v>1.6026403594801408</c:v>
                </c:pt>
                <c:pt idx="6">
                  <c:v>1.2953947846074545</c:v>
                </c:pt>
                <c:pt idx="7">
                  <c:v>0.9584378633327777</c:v>
                </c:pt>
                <c:pt idx="8">
                  <c:v>0.60056495069396831</c:v>
                </c:pt>
                <c:pt idx="9">
                  <c:v>0.23107481161412124</c:v>
                </c:pt>
                <c:pt idx="10">
                  <c:v>-0.14048594904766354</c:v>
                </c:pt>
                <c:pt idx="11">
                  <c:v>-0.50458418760286605</c:v>
                </c:pt>
                <c:pt idx="12">
                  <c:v>-0.85195980711174535</c:v>
                </c:pt>
                <c:pt idx="13">
                  <c:v>-1.1738762552188167</c:v>
                </c:pt>
                <c:pt idx="14">
                  <c:v>-1.4623548516713072</c:v>
                </c:pt>
                <c:pt idx="15">
                  <c:v>-1.7103863587238912</c:v>
                </c:pt>
                <c:pt idx="16">
                  <c:v>-1.9121138944097975</c:v>
                </c:pt>
                <c:pt idx="17">
                  <c:v>-2.0629821456483723</c:v>
                </c:pt>
                <c:pt idx="18">
                  <c:v>-2.1598488395613087</c:v>
                </c:pt>
                <c:pt idx="19">
                  <c:v>-2.2010555471444695</c:v>
                </c:pt>
                <c:pt idx="20">
                  <c:v>-2.186456090221776</c:v>
                </c:pt>
                <c:pt idx="21">
                  <c:v>-2.1174020646953675</c:v>
                </c:pt>
                <c:pt idx="22">
                  <c:v>-1.9966862435550965</c:v>
                </c:pt>
                <c:pt idx="23">
                  <c:v>-1.828445844828491</c:v>
                </c:pt>
                <c:pt idx="24">
                  <c:v>-1.6180288065142836</c:v>
                </c:pt>
                <c:pt idx="25">
                  <c:v>-1.3718272684731296</c:v>
                </c:pt>
                <c:pt idx="26">
                  <c:v>-1.0970833892363263</c:v>
                </c:pt>
                <c:pt idx="27">
                  <c:v>-0.80167339671359272</c:v>
                </c:pt>
                <c:pt idx="28">
                  <c:v>-0.49387636359928244</c:v>
                </c:pt>
                <c:pt idx="29">
                  <c:v>-0.18213459410226918</c:v>
                </c:pt>
                <c:pt idx="30">
                  <c:v>0.12518730240010001</c:v>
                </c:pt>
                <c:pt idx="31">
                  <c:v>0.42003759767215065</c:v>
                </c:pt>
                <c:pt idx="32">
                  <c:v>0.69490006998495879</c:v>
                </c:pt>
                <c:pt idx="33">
                  <c:v>0.94299768149945784</c:v>
                </c:pt>
                <c:pt idx="34">
                  <c:v>1.15847154209888</c:v>
                </c:pt>
                <c:pt idx="35">
                  <c:v>1.3365301835009209</c:v>
                </c:pt>
                <c:pt idx="36">
                  <c:v>1.4735651001680603</c:v>
                </c:pt>
                <c:pt idx="37">
                  <c:v>1.5672295606534563</c:v>
                </c:pt>
                <c:pt idx="38">
                  <c:v>1.6164788223741948</c:v>
                </c:pt>
                <c:pt idx="39">
                  <c:v>1.6215710598564677</c:v>
                </c:pt>
                <c:pt idx="40">
                  <c:v>1.5840295054111904</c:v>
                </c:pt>
                <c:pt idx="41">
                  <c:v>1.5065674659359702</c:v>
                </c:pt>
                <c:pt idx="42">
                  <c:v>1.3929789849475815</c:v>
                </c:pt>
                <c:pt idx="43">
                  <c:v>1.2479989318322739</c:v>
                </c:pt>
                <c:pt idx="44">
                  <c:v>1.0771371904141276</c:v>
                </c:pt>
                <c:pt idx="45">
                  <c:v>0.88649235990562225</c:v>
                </c:pt>
                <c:pt idx="46">
                  <c:v>0.6825509513961876</c:v>
                </c:pt>
                <c:pt idx="47">
                  <c:v>0.47197844582737769</c:v>
                </c:pt>
                <c:pt idx="48">
                  <c:v>0.26140876426135495</c:v>
                </c:pt>
                <c:pt idx="49">
                  <c:v>5.7238683621544162E-2</c:v>
                </c:pt>
                <c:pt idx="50">
                  <c:v>-0.13456648736534316</c:v>
                </c:pt>
                <c:pt idx="51">
                  <c:v>-0.30865006876559242</c:v>
                </c:pt>
                <c:pt idx="52">
                  <c:v>-0.4604186941132733</c:v>
                </c:pt>
                <c:pt idx="53">
                  <c:v>-0.58616995770141767</c:v>
                </c:pt>
                <c:pt idx="54">
                  <c:v>-0.68318935023983851</c:v>
                </c:pt>
                <c:pt idx="55">
                  <c:v>-0.74981380397952169</c:v>
                </c:pt>
                <c:pt idx="56">
                  <c:v>-0.78546024058410424</c:v>
                </c:pt>
                <c:pt idx="57">
                  <c:v>-0.7906186304825642</c:v>
                </c:pt>
                <c:pt idx="58">
                  <c:v>-0.76681019637909298</c:v>
                </c:pt>
                <c:pt idx="59">
                  <c:v>-0.71651249110379389</c:v>
                </c:pt>
                <c:pt idx="60">
                  <c:v>-0.6430541170535724</c:v>
                </c:pt>
                <c:pt idx="61">
                  <c:v>-0.55048279907075415</c:v>
                </c:pt>
                <c:pt idx="62">
                  <c:v>-0.44341134565556395</c:v>
                </c:pt>
                <c:pt idx="63">
                  <c:v>-0.32684670967586094</c:v>
                </c:pt>
                <c:pt idx="64">
                  <c:v>-0.20600786859902076</c:v>
                </c:pt>
                <c:pt idx="65">
                  <c:v>-8.6138570347864096E-2</c:v>
                </c:pt>
                <c:pt idx="66">
                  <c:v>2.7678875499431932E-2</c:v>
                </c:pt>
                <c:pt idx="67">
                  <c:v>0.13070264396299436</c:v>
                </c:pt>
                <c:pt idx="68">
                  <c:v>0.21869741739305137</c:v>
                </c:pt>
                <c:pt idx="69">
                  <c:v>0.28808196519635887</c:v>
                </c:pt>
                <c:pt idx="70">
                  <c:v>0.33605347363427129</c:v>
                </c:pt>
                <c:pt idx="71">
                  <c:v>0.36068458289505267</c:v>
                </c:pt>
                <c:pt idx="72">
                  <c:v>0.36098998013096728</c:v>
                </c:pt>
                <c:pt idx="73">
                  <c:v>0.33696038785265903</c:v>
                </c:pt>
                <c:pt idx="74">
                  <c:v>0.28956284576453117</c:v>
                </c:pt>
                <c:pt idx="75">
                  <c:v>0.22070727748019081</c:v>
                </c:pt>
                <c:pt idx="76">
                  <c:v>0.133180427169453</c:v>
                </c:pt>
                <c:pt idx="77">
                  <c:v>3.0549310654567563E-2</c:v>
                </c:pt>
                <c:pt idx="78">
                  <c:v>-8.2962682565512758E-2</c:v>
                </c:pt>
                <c:pt idx="79">
                  <c:v>-0.20262300668310118</c:v>
                </c:pt>
                <c:pt idx="80">
                  <c:v>-0.32335570042665762</c:v>
                </c:pt>
                <c:pt idx="81">
                  <c:v>-0.43992024046299338</c:v>
                </c:pt>
                <c:pt idx="82">
                  <c:v>-0.54709765223933005</c:v>
                </c:pt>
                <c:pt idx="83">
                  <c:v>-0.63987776403888219</c:v>
                </c:pt>
                <c:pt idx="84">
                  <c:v>-0.71364142453247226</c:v>
                </c:pt>
                <c:pt idx="85">
                  <c:v>-0.76433163475409582</c:v>
                </c:pt>
                <c:pt idx="86">
                  <c:v>-0.78860786862163845</c:v>
                </c:pt>
                <c:pt idx="87">
                  <c:v>-0.78397836228135565</c:v>
                </c:pt>
                <c:pt idx="88">
                  <c:v>-0.74890582637540515</c:v>
                </c:pt>
                <c:pt idx="89">
                  <c:v>-0.68288285627102185</c:v>
                </c:pt>
                <c:pt idx="90">
                  <c:v>-0.58647425817432897</c:v>
                </c:pt>
                <c:pt idx="91">
                  <c:v>-0.46132454485639052</c:v>
                </c:pt>
                <c:pt idx="92">
                  <c:v>-0.31012995145303357</c:v>
                </c:pt>
                <c:pt idx="93">
                  <c:v>-0.13657544548032341</c:v>
                </c:pt>
                <c:pt idx="94">
                  <c:v>5.4761679078168868E-2</c:v>
                </c:pt>
                <c:pt idx="95">
                  <c:v>0.25853896080567118</c:v>
                </c:pt>
                <c:pt idx="96">
                  <c:v>0.46880302359084602</c:v>
                </c:pt>
                <c:pt idx="97">
                  <c:v>0.67916637472983687</c:v>
                </c:pt>
                <c:pt idx="98">
                  <c:v>0.88300144694434435</c:v>
                </c:pt>
                <c:pt idx="99">
                  <c:v>1.0736459896227282</c:v>
                </c:pt>
                <c:pt idx="100">
                  <c:v>1.2446135004194683</c:v>
                </c:pt>
                <c:pt idx="101">
                  <c:v>1.389802167014035</c:v>
                </c:pt>
                <c:pt idx="102">
                  <c:v>1.5036957682318377</c:v>
                </c:pt>
                <c:pt idx="103">
                  <c:v>1.5815501656122626</c:v>
                </c:pt>
                <c:pt idx="104">
                  <c:v>1.6195593964201804</c:v>
                </c:pt>
                <c:pt idx="105">
                  <c:v>1.6149959464831598</c:v>
                </c:pt>
                <c:pt idx="106">
                  <c:v>1.5663205197532548</c:v>
                </c:pt>
                <c:pt idx="107">
                  <c:v>1.473257509496575</c:v>
                </c:pt>
                <c:pt idx="108">
                  <c:v>1.336833387180727</c:v>
                </c:pt>
                <c:pt idx="109">
                  <c:v>1.1593763292773716</c:v>
                </c:pt>
                <c:pt idx="110">
                  <c:v>0.94447656616012488</c:v>
                </c:pt>
                <c:pt idx="111">
                  <c:v>0.69690812592950202</c:v>
                </c:pt>
                <c:pt idx="112">
                  <c:v>0.42251382330795373</c:v>
                </c:pt>
                <c:pt idx="113">
                  <c:v>0.12805647387308206</c:v>
                </c:pt>
                <c:pt idx="114">
                  <c:v>-0.17895963772492429</c:v>
                </c:pt>
                <c:pt idx="115">
                  <c:v>-0.4904920725165649</c:v>
                </c:pt>
                <c:pt idx="116">
                  <c:v>-0.79818258038476131</c:v>
                </c:pt>
                <c:pt idx="117">
                  <c:v>-1.0935920931906971</c:v>
                </c:pt>
                <c:pt idx="118">
                  <c:v>-1.3684415528130405</c:v>
                </c:pt>
                <c:pt idx="119">
                  <c:v>-1.6148515239754087</c:v>
                </c:pt>
                <c:pt idx="120">
                  <c:v>-1.8255735162750053</c:v>
                </c:pt>
                <c:pt idx="121">
                  <c:v>-1.9942061258269099</c:v>
                </c:pt>
                <c:pt idx="122">
                  <c:v>-2.1153894998823075</c:v>
                </c:pt>
                <c:pt idx="123">
                  <c:v>-2.1849722168887875</c:v>
                </c:pt>
                <c:pt idx="124">
                  <c:v>-2.200145443037846</c:v>
                </c:pt>
                <c:pt idx="125">
                  <c:v>-2.1595401522175681</c:v>
                </c:pt>
                <c:pt idx="126">
                  <c:v>-2.0632842525051869</c:v>
                </c:pt>
                <c:pt idx="127">
                  <c:v>-1.9130176179343241</c:v>
                </c:pt>
                <c:pt idx="128">
                  <c:v>-1.7118642452118031</c:v>
                </c:pt>
                <c:pt idx="129">
                  <c:v>-1.4643620052472297</c:v>
                </c:pt>
                <c:pt idx="130">
                  <c:v>-1.1763517017026768</c:v>
                </c:pt>
                <c:pt idx="131">
                  <c:v>-0.85482834631883797</c:v>
                </c:pt>
                <c:pt idx="132">
                  <c:v>-0.50775867780766326</c:v>
                </c:pt>
                <c:pt idx="133">
                  <c:v>-0.14386995421274307</c:v>
                </c:pt>
                <c:pt idx="134">
                  <c:v>0.22758409226228515</c:v>
                </c:pt>
                <c:pt idx="135">
                  <c:v>0.59707355973867493</c:v>
                </c:pt>
                <c:pt idx="136">
                  <c:v>0.95505186375955908</c:v>
                </c:pt>
                <c:pt idx="137">
                  <c:v>1.2922170377768492</c:v>
                </c:pt>
                <c:pt idx="138">
                  <c:v>1.5997674003607489</c:v>
                </c:pt>
                <c:pt idx="139">
                  <c:v>1.8696442828340913</c:v>
                </c:pt>
                <c:pt idx="140">
                  <c:v>2.0947548654770571</c:v>
                </c:pt>
                <c:pt idx="141">
                  <c:v>2.2691687288608486</c:v>
                </c:pt>
                <c:pt idx="142">
                  <c:v>2.3882824730704169</c:v>
                </c:pt>
                <c:pt idx="143">
                  <c:v>2.4489476697963726</c:v>
                </c:pt>
                <c:pt idx="144">
                  <c:v>2.4495584637859942</c:v>
                </c:pt>
                <c:pt idx="145">
                  <c:v>2.3900963000750242</c:v>
                </c:pt>
                <c:pt idx="146">
                  <c:v>2.2721304876586288</c:v>
                </c:pt>
                <c:pt idx="147">
                  <c:v>2.0987745824774962</c:v>
                </c:pt>
                <c:pt idx="148">
                  <c:v>1.8745998453342576</c:v>
                </c:pt>
                <c:pt idx="149">
                  <c:v>1.6055082661382638</c:v>
                </c:pt>
                <c:pt idx="150">
                  <c:v>1.2985688083263778</c:v>
                </c:pt>
                <c:pt idx="151">
                  <c:v>0.96182158224622682</c:v>
                </c:pt>
                <c:pt idx="152">
                  <c:v>0.60405557272429888</c:v>
                </c:pt>
                <c:pt idx="153">
                  <c:v>0.23456629713450283</c:v>
                </c:pt>
                <c:pt idx="154">
                  <c:v>-0.13709966589551925</c:v>
                </c:pt>
                <c:pt idx="155">
                  <c:v>-0.50140597679415677</c:v>
                </c:pt>
                <c:pt idx="156">
                  <c:v>-0.84908621771002046</c:v>
                </c:pt>
                <c:pt idx="157">
                  <c:v>-1.1713945823666023</c:v>
                </c:pt>
                <c:pt idx="158">
                  <c:v>-1.4603404847006445</c:v>
                </c:pt>
                <c:pt idx="159">
                  <c:v>-1.7089004909464318</c:v>
                </c:pt>
                <c:pt idx="160">
                  <c:v>-1.9112016641599556</c:v>
                </c:pt>
                <c:pt idx="161">
                  <c:v>-2.0626712650515433</c:v>
                </c:pt>
                <c:pt idx="162">
                  <c:v>-2.1601487526827867</c:v>
                </c:pt>
                <c:pt idx="163">
                  <c:v>-2.2019571430936846</c:v>
                </c:pt>
                <c:pt idx="164">
                  <c:v>-2.1879319799267409</c:v>
                </c:pt>
                <c:pt idx="165">
                  <c:v>-2.1194074129397911</c:v>
                </c:pt>
                <c:pt idx="166">
                  <c:v>-1.9991601310021365</c:v>
                </c:pt>
                <c:pt idx="167">
                  <c:v>-1.8313131186545539</c:v>
                </c:pt>
                <c:pt idx="168">
                  <c:v>-1.6212023634340937</c:v>
                </c:pt>
                <c:pt idx="169">
                  <c:v>-1.3752107008010057</c:v>
                </c:pt>
                <c:pt idx="170">
                  <c:v>-1.1005739136006429</c:v>
                </c:pt>
                <c:pt idx="171">
                  <c:v>-0.80516497645443508</c:v>
                </c:pt>
                <c:pt idx="172">
                  <c:v>-0.49726292999615573</c:v>
                </c:pt>
                <c:pt idx="173">
                  <c:v>-0.18531326857538133</c:v>
                </c:pt>
                <c:pt idx="174">
                  <c:v>0.1223130829996073</c:v>
                </c:pt>
                <c:pt idx="175">
                  <c:v>0.41755514762531121</c:v>
                </c:pt>
                <c:pt idx="176">
                  <c:v>0.69288480223365667</c:v>
                </c:pt>
                <c:pt idx="177">
                  <c:v>0.94151081671965553</c:v>
                </c:pt>
                <c:pt idx="178">
                  <c:v>1.1575582489124585</c:v>
                </c:pt>
                <c:pt idx="179">
                  <c:v>1.33621820632351</c:v>
                </c:pt>
                <c:pt idx="180">
                  <c:v>1.4738639163774403</c:v>
                </c:pt>
                <c:pt idx="181">
                  <c:v>1.5681300926814608</c:v>
                </c:pt>
                <c:pt idx="182">
                  <c:v>1.6179537134690967</c:v>
                </c:pt>
                <c:pt idx="183">
                  <c:v>1.6235755051382532</c:v>
                </c:pt>
                <c:pt idx="184">
                  <c:v>1.586502612973578</c:v>
                </c:pt>
                <c:pt idx="185">
                  <c:v>1.5094341066469665</c:v>
                </c:pt>
                <c:pt idx="186">
                  <c:v>1.3961520747550447</c:v>
                </c:pt>
                <c:pt idx="187">
                  <c:v>1.2513820772406463</c:v>
                </c:pt>
                <c:pt idx="188">
                  <c:v>1.0806276167679165</c:v>
                </c:pt>
                <c:pt idx="189">
                  <c:v>0.88998403352236988</c:v>
                </c:pt>
                <c:pt idx="190">
                  <c:v>0.6859378007035204</c:v>
                </c:pt>
                <c:pt idx="191">
                  <c:v>0.47515758365119787</c:v>
                </c:pt>
                <c:pt idx="192">
                  <c:v>0.26428361337686646</c:v>
                </c:pt>
                <c:pt idx="193">
                  <c:v>5.9721910618097951E-2</c:v>
                </c:pt>
                <c:pt idx="194">
                  <c:v>-0.13255031903230474</c:v>
                </c:pt>
                <c:pt idx="195">
                  <c:v>-0.30716220713028441</c:v>
                </c:pt>
                <c:pt idx="196">
                  <c:v>-0.45950433808036983</c:v>
                </c:pt>
                <c:pt idx="197">
                  <c:v>-0.58585688397419844</c:v>
                </c:pt>
                <c:pt idx="198">
                  <c:v>-0.68348706950761695</c:v>
                </c:pt>
                <c:pt idx="199">
                  <c:v>-0.75071327199743987</c:v>
                </c:pt>
                <c:pt idx="200">
                  <c:v>-0.78693413292342473</c:v>
                </c:pt>
                <c:pt idx="201">
                  <c:v>-0.79262217260388734</c:v>
                </c:pt>
                <c:pt idx="202">
                  <c:v>-0.76928252381267637</c:v>
                </c:pt>
                <c:pt idx="203">
                  <c:v>-0.71937849841687029</c:v>
                </c:pt>
                <c:pt idx="204">
                  <c:v>-0.64622673943551057</c:v>
                </c:pt>
                <c:pt idx="205">
                  <c:v>-0.55386565722567926</c:v>
                </c:pt>
                <c:pt idx="206">
                  <c:v>-0.44690167365434519</c:v>
                </c:pt>
                <c:pt idx="207">
                  <c:v>-0.33033847682387751</c:v>
                </c:pt>
                <c:pt idx="208">
                  <c:v>-0.20939500048258841</c:v>
                </c:pt>
                <c:pt idx="209">
                  <c:v>-8.9318171208592645E-2</c:v>
                </c:pt>
                <c:pt idx="210">
                  <c:v>2.4803396952597367E-2</c:v>
                </c:pt>
                <c:pt idx="211">
                  <c:v>0.12821864026191321</c:v>
                </c:pt>
                <c:pt idx="212">
                  <c:v>0.21668034867721753</c:v>
                </c:pt>
                <c:pt idx="213">
                  <c:v>0.28659310685237127</c:v>
                </c:pt>
                <c:pt idx="214">
                  <c:v>0.33513805484511927</c:v>
                </c:pt>
                <c:pt idx="215">
                  <c:v>0.36037041264900527</c:v>
                </c:pt>
                <c:pt idx="216">
                  <c:v>0.36128660242768085</c:v>
                </c:pt>
                <c:pt idx="217">
                  <c:v>0.33785879177170575</c:v>
                </c:pt>
                <c:pt idx="218">
                  <c:v>0.29103573920279047</c:v>
                </c:pt>
                <c:pt idx="219">
                  <c:v>0.22270991624326353</c:v>
                </c:pt>
                <c:pt idx="220">
                  <c:v>0.1356519742303357</c:v>
                </c:pt>
                <c:pt idx="221">
                  <c:v>3.3414684286796614E-2</c:v>
                </c:pt>
                <c:pt idx="222">
                  <c:v>-7.9790527922224186E-2</c:v>
                </c:pt>
                <c:pt idx="223">
                  <c:v>-0.1992404361154545</c:v>
                </c:pt>
                <c:pt idx="224">
                  <c:v>-0.31986547112737185</c:v>
                </c:pt>
                <c:pt idx="225">
                  <c:v>-0.43642838012833574</c:v>
                </c:pt>
                <c:pt idx="226">
                  <c:v>-0.54371023811384944</c:v>
                </c:pt>
                <c:pt idx="227">
                  <c:v>-0.63669770045504315</c:v>
                </c:pt>
                <c:pt idx="228">
                  <c:v>-0.71076531683809918</c:v>
                </c:pt>
                <c:pt idx="229">
                  <c:v>-0.76184685459360502</c:v>
                </c:pt>
                <c:pt idx="230">
                  <c:v>-0.78658989972218318</c:v>
                </c:pt>
                <c:pt idx="231">
                  <c:v>-0.78248850737555387</c:v>
                </c:pt>
                <c:pt idx="232">
                  <c:v>-0.7479893449203443</c:v>
                </c:pt>
                <c:pt idx="233">
                  <c:v>-0.68256758953719743</c:v>
                </c:pt>
                <c:pt idx="234">
                  <c:v>-0.58676978347074371</c:v>
                </c:pt>
                <c:pt idx="235">
                  <c:v>-0.46222188458788249</c:v>
                </c:pt>
                <c:pt idx="236">
                  <c:v>-0.31160184584485684</c:v>
                </c:pt>
                <c:pt idx="237">
                  <c:v>-0.13857718068753933</c:v>
                </c:pt>
                <c:pt idx="238">
                  <c:v>5.2290912634013864E-2</c:v>
                </c:pt>
                <c:pt idx="239">
                  <c:v>0.25567422113707616</c:v>
                </c:pt>
                <c:pt idx="240">
                  <c:v>0.46563133699923931</c:v>
                </c:pt>
                <c:pt idx="241">
                  <c:v>0.67578409208336243</c:v>
                </c:pt>
                <c:pt idx="242">
                  <c:v>0.87951131668902782</c:v>
                </c:pt>
                <c:pt idx="243">
                  <c:v>1.0701540364460445</c:v>
                </c:pt>
                <c:pt idx="244">
                  <c:v>1.2412258043864246</c:v>
                </c:pt>
                <c:pt idx="245">
                  <c:v>1.3866216410208789</c:v>
                </c:pt>
                <c:pt idx="246">
                  <c:v>1.5008190316738368</c:v>
                </c:pt>
                <c:pt idx="247">
                  <c:v>1.5790646092376308</c:v>
                </c:pt>
                <c:pt idx="248">
                  <c:v>1.6175405275362049</c:v>
                </c:pt>
                <c:pt idx="249">
                  <c:v>1.613505095162604</c:v>
                </c:pt>
                <c:pt idx="250">
                  <c:v>1.5654029757227494</c:v>
                </c:pt>
                <c:pt idx="251">
                  <c:v>1.4729411463059954</c:v>
                </c:pt>
                <c:pt idx="252">
                  <c:v>1.337127815447742</c:v>
                </c:pt>
                <c:pt idx="253">
                  <c:v>1.160272604732814</c:v>
                </c:pt>
                <c:pt idx="254">
                  <c:v>0.94594746136023744</c:v>
                </c:pt>
                <c:pt idx="255">
                  <c:v>0.69890895738324765</c:v>
                </c:pt>
                <c:pt idx="256">
                  <c:v>0.42498380889151832</c:v>
                </c:pt>
                <c:pt idx="257">
                  <c:v>0.13092057929533141</c:v>
                </c:pt>
                <c:pt idx="258">
                  <c:v>-0.17578841949809743</c:v>
                </c:pt>
                <c:pt idx="259">
                  <c:v>-0.4871100781250064</c:v>
                </c:pt>
                <c:pt idx="260">
                  <c:v>-0.79469254951785295</c:v>
                </c:pt>
                <c:pt idx="261">
                  <c:v>-1.090100047516696</c:v>
                </c:pt>
                <c:pt idx="262">
                  <c:v>-1.3650535752067228</c:v>
                </c:pt>
                <c:pt idx="263">
                  <c:v>-1.6116705358869599</c:v>
                </c:pt>
                <c:pt idx="264">
                  <c:v>-1.8226961511371904</c:v>
                </c:pt>
                <c:pt idx="265">
                  <c:v>-1.9917197934834459</c:v>
                </c:pt>
                <c:pt idx="266">
                  <c:v>-2.1133697312130764</c:v>
                </c:pt>
                <c:pt idx="267">
                  <c:v>-2.1834803693006291</c:v>
                </c:pt>
                <c:pt idx="268">
                  <c:v>-2.1992268365225796</c:v>
                </c:pt>
                <c:pt idx="269">
                  <c:v>-2.1592226926013489</c:v>
                </c:pt>
                <c:pt idx="270">
                  <c:v>-2.0635775837136867</c:v>
                </c:pt>
                <c:pt idx="271">
                  <c:v>-1.9139128290253113</c:v>
                </c:pt>
                <c:pt idx="272">
                  <c:v>-1.7133341410749878</c:v>
                </c:pt>
                <c:pt idx="273">
                  <c:v>-1.4663619327500541</c:v>
                </c:pt>
                <c:pt idx="274">
                  <c:v>-1.1788209061818993</c:v>
                </c:pt>
                <c:pt idx="275">
                  <c:v>-0.85769181721207666</c:v>
                </c:pt>
                <c:pt idx="276">
                  <c:v>-0.51092942735674107</c:v>
                </c:pt>
                <c:pt idx="277">
                  <c:v>-0.14725166001554513</c:v>
                </c:pt>
                <c:pt idx="278">
                  <c:v>0.22409416112827962</c:v>
                </c:pt>
                <c:pt idx="279">
                  <c:v>0.59358142191190666</c:v>
                </c:pt>
                <c:pt idx="280">
                  <c:v>0.95166360491440294</c:v>
                </c:pt>
                <c:pt idx="281">
                  <c:v>1.2890355879069819</c:v>
                </c:pt>
                <c:pt idx="282">
                  <c:v>1.5968894069272732</c:v>
                </c:pt>
                <c:pt idx="283">
                  <c:v>1.8671571747671099</c:v>
                </c:pt>
                <c:pt idx="284">
                  <c:v>2.0927341972218745</c:v>
                </c:pt>
                <c:pt idx="285">
                  <c:v>2.2676758851523964</c:v>
                </c:pt>
                <c:pt idx="286">
                  <c:v>2.3873628041608961</c:v>
                </c:pt>
                <c:pt idx="287">
                  <c:v>2.4486291137859779</c:v>
                </c:pt>
                <c:pt idx="288">
                  <c:v>2.4498506979071148</c:v>
                </c:pt>
                <c:pt idx="289">
                  <c:v>2.3909904467129905</c:v>
                </c:pt>
                <c:pt idx="290">
                  <c:v>2.2735993840398816</c:v>
                </c:pt>
                <c:pt idx="291">
                  <c:v>2.1007736058320834</c:v>
                </c:pt>
                <c:pt idx="292">
                  <c:v>1.8770682684654361</c:v>
                </c:pt>
                <c:pt idx="293">
                  <c:v>1.6083711022197811</c:v>
                </c:pt>
                <c:pt idx="294">
                  <c:v>1.3017390888848119</c:v>
                </c:pt>
                <c:pt idx="295">
                  <c:v>0.96520299912652519</c:v>
                </c:pt>
                <c:pt idx="296">
                  <c:v>0.60754540378099975</c:v>
                </c:pt>
                <c:pt idx="297">
                  <c:v>0.23805852676930428</c:v>
                </c:pt>
                <c:pt idx="298">
                  <c:v>-0.13371112614593628</c:v>
                </c:pt>
                <c:pt idx="299">
                  <c:v>-0.49822406545686704</c:v>
                </c:pt>
                <c:pt idx="300">
                  <c:v>-0.84620759626481501</c:v>
                </c:pt>
                <c:pt idx="301">
                  <c:v>-1.1689066988216261</c:v>
                </c:pt>
                <c:pt idx="302">
                  <c:v>-1.4583189170590245</c:v>
                </c:pt>
                <c:pt idx="303">
                  <c:v>-1.707406651264936</c:v>
                </c:pt>
                <c:pt idx="304">
                  <c:v>-1.9102809329469785</c:v>
                </c:pt>
                <c:pt idx="305">
                  <c:v>-2.0623516126784498</c:v>
                </c:pt>
                <c:pt idx="306">
                  <c:v>-2.1604398896875825</c:v>
                </c:pt>
                <c:pt idx="307">
                  <c:v>-2.2028502251904758</c:v>
                </c:pt>
                <c:pt idx="308">
                  <c:v>-2.1893998766810192</c:v>
                </c:pt>
                <c:pt idx="309">
                  <c:v>-2.121405531948878</c:v>
                </c:pt>
                <c:pt idx="310">
                  <c:v>-2.0016277725416147</c:v>
                </c:pt>
                <c:pt idx="311">
                  <c:v>-1.8341753196419335</c:v>
                </c:pt>
                <c:pt idx="312">
                  <c:v>-1.6243721746889168</c:v>
                </c:pt>
                <c:pt idx="313">
                  <c:v>-1.3785918284250211</c:v>
                </c:pt>
                <c:pt idx="314">
                  <c:v>-1.1040636442356053</c:v>
                </c:pt>
                <c:pt idx="315">
                  <c:v>-0.80865729755264049</c:v>
                </c:pt>
                <c:pt idx="316">
                  <c:v>-0.50065175031577525</c:v>
                </c:pt>
                <c:pt idx="317">
                  <c:v>-0.18849564106603722</c:v>
                </c:pt>
                <c:pt idx="318">
                  <c:v>0.11943383382685013</c:v>
                </c:pt>
                <c:pt idx="319">
                  <c:v>0.41506648884786834</c:v>
                </c:pt>
                <c:pt idx="320">
                  <c:v>0.69086233540505937</c:v>
                </c:pt>
                <c:pt idx="321">
                  <c:v>0.94001598121261765</c:v>
                </c:pt>
                <c:pt idx="322">
                  <c:v>1.1566364554868827</c:v>
                </c:pt>
                <c:pt idx="323">
                  <c:v>1.335897457619236</c:v>
                </c:pt>
                <c:pt idx="324">
                  <c:v>1.4741539562371626</c:v>
                </c:pt>
                <c:pt idx="325">
                  <c:v>1.5690221101489739</c:v>
                </c:pt>
                <c:pt idx="326">
                  <c:v>1.6194206104516873</c:v>
                </c:pt>
                <c:pt idx="327">
                  <c:v>1.6255727196044303</c:v>
                </c:pt>
                <c:pt idx="328">
                  <c:v>1.5889694726778325</c:v>
                </c:pt>
                <c:pt idx="329">
                  <c:v>1.5122956722577392</c:v>
                </c:pt>
                <c:pt idx="330">
                  <c:v>1.3993214163933931</c:v>
                </c:pt>
                <c:pt idx="331">
                  <c:v>1.2547629152747666</c:v>
                </c:pt>
                <c:pt idx="332">
                  <c:v>1.0841172466366551</c:v>
                </c:pt>
                <c:pt idx="333">
                  <c:v>0.89347644573924967</c:v>
                </c:pt>
                <c:pt idx="334">
                  <c:v>0.68932690125873108</c:v>
                </c:pt>
                <c:pt idx="335">
                  <c:v>0.47834041698112273</c:v>
                </c:pt>
                <c:pt idx="336">
                  <c:v>0.26716348999309503</c:v>
                </c:pt>
                <c:pt idx="337">
                  <c:v>6.2211344382308909E-2</c:v>
                </c:pt>
                <c:pt idx="338">
                  <c:v>-0.13052695321642283</c:v>
                </c:pt>
                <c:pt idx="339">
                  <c:v>-0.30566637594509061</c:v>
                </c:pt>
                <c:pt idx="340">
                  <c:v>-0.45858148253327791</c:v>
                </c:pt>
                <c:pt idx="341">
                  <c:v>-0.585535038970324</c:v>
                </c:pt>
                <c:pt idx="342">
                  <c:v>-0.68377601219370199</c:v>
                </c:pt>
                <c:pt idx="343">
                  <c:v>-0.75160422474767508</c:v>
                </c:pt>
                <c:pt idx="344">
                  <c:v>-0.78840002998934011</c:v>
                </c:pt>
                <c:pt idx="345">
                  <c:v>-0.79461848233014898</c:v>
                </c:pt>
                <c:pt idx="346">
                  <c:v>-0.77174860143835211</c:v>
                </c:pt>
                <c:pt idx="347">
                  <c:v>-0.7222394283684217</c:v>
                </c:pt>
                <c:pt idx="348">
                  <c:v>-0.64939561114466215</c:v>
                </c:pt>
                <c:pt idx="349">
                  <c:v>-0.55724620533618285</c:v>
                </c:pt>
                <c:pt idx="350">
                  <c:v>-0.45039120241250963</c:v>
                </c:pt>
                <c:pt idx="351">
                  <c:v>-0.33383097981479359</c:v>
                </c:pt>
                <c:pt idx="352">
                  <c:v>-0.2127843809388148</c:v>
                </c:pt>
                <c:pt idx="353">
                  <c:v>-9.2501465063661747E-2</c:v>
                </c:pt>
                <c:pt idx="354">
                  <c:v>2.1922893177151792E-2</c:v>
                </c:pt>
                <c:pt idx="355">
                  <c:v>0.12572843175652171</c:v>
                </c:pt>
                <c:pt idx="356">
                  <c:v>0.21465608407372994</c:v>
                </c:pt>
                <c:pt idx="357">
                  <c:v>0.28509628013680022</c:v>
                </c:pt>
                <c:pt idx="358">
                  <c:v>0.33421413726749538</c:v>
                </c:pt>
                <c:pt idx="359">
                  <c:v>0.3600474713772801</c:v>
                </c:pt>
              </c:numCache>
            </c:numRef>
          </c:yVal>
          <c:smooth val="1"/>
        </c:ser>
        <c:axId val="128149376"/>
        <c:axId val="128172032"/>
      </c:scatterChart>
      <c:scatterChart>
        <c:scatterStyle val="smoothMarker"/>
        <c:ser>
          <c:idx val="5"/>
          <c:order val="0"/>
          <c:tx>
            <c:strRef>
              <c:f>theory!$V$4</c:f>
              <c:strCache>
                <c:ptCount val="1"/>
                <c:pt idx="0">
                  <c:v>Total dCO2/dt</c:v>
                </c:pt>
              </c:strCache>
            </c:strRef>
          </c:tx>
          <c:marker>
            <c:symbol val="circl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theory!$B$6:$B$366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theory!$V$6:$V$366</c:f>
              <c:numCache>
                <c:formatCode>0.0</c:formatCode>
                <c:ptCount val="361"/>
                <c:pt idx="1">
                  <c:v>0.35895147258577254</c:v>
                </c:pt>
                <c:pt idx="2">
                  <c:v>0.54583817390113154</c:v>
                </c:pt>
                <c:pt idx="3">
                  <c:v>0.71545091102763081</c:v>
                </c:pt>
                <c:pt idx="4">
                  <c:v>0.86397546879840093</c:v>
                </c:pt>
                <c:pt idx="5">
                  <c:v>0.98812714140370872</c:v>
                </c:pt>
                <c:pt idx="6">
                  <c:v>1.0852376543545574</c:v>
                </c:pt>
                <c:pt idx="7">
                  <c:v>1.1533251511051503</c:v>
                </c:pt>
                <c:pt idx="8">
                  <c:v>1.1911453212402989</c:v>
                </c:pt>
                <c:pt idx="9">
                  <c:v>1.1982222853562803</c:v>
                </c:pt>
                <c:pt idx="10">
                  <c:v>1.1748584291927955</c:v>
                </c:pt>
                <c:pt idx="11">
                  <c:v>1.1221229793264911</c:v>
                </c:pt>
                <c:pt idx="12">
                  <c:v>1.0418197172473924</c:v>
                </c:pt>
                <c:pt idx="13">
                  <c:v>0.93643482027800928</c:v>
                </c:pt>
                <c:pt idx="14">
                  <c:v>0.80906637928245573</c:v>
                </c:pt>
                <c:pt idx="15">
                  <c:v>0.66333765813135415</c:v>
                </c:pt>
                <c:pt idx="16">
                  <c:v>0.50329661349684329</c:v>
                </c:pt>
                <c:pt idx="17">
                  <c:v>0.33330457265401492</c:v>
                </c:pt>
                <c:pt idx="18">
                  <c:v>0.15791726071626044</c:v>
                </c:pt>
                <c:pt idx="19">
                  <c:v>-1.8238431210477302E-2</c:v>
                </c:pt>
                <c:pt idx="20">
                  <c:v>-0.19058844459834745</c:v>
                </c:pt>
                <c:pt idx="21">
                  <c:v>-0.35473282735785006</c:v>
                </c:pt>
                <c:pt idx="22">
                  <c:v>-0.50656089380316871</c:v>
                </c:pt>
                <c:pt idx="23">
                  <c:v>-0.64235708169064765</c:v>
                </c:pt>
                <c:pt idx="24">
                  <c:v>-0.7588946090232298</c:v>
                </c:pt>
                <c:pt idx="25">
                  <c:v>-0.85351440759137631</c:v>
                </c:pt>
                <c:pt idx="26">
                  <c:v>-0.92418725562390591</c:v>
                </c:pt>
                <c:pt idx="27">
                  <c:v>-0.96955753494694363</c:v>
                </c:pt>
                <c:pt idx="28">
                  <c:v>-0.98896758354351277</c:v>
                </c:pt>
                <c:pt idx="29">
                  <c:v>-0.9824621860204843</c:v>
                </c:pt>
                <c:pt idx="30">
                  <c:v>-0.95077332515853641</c:v>
                </c:pt>
                <c:pt idx="31">
                  <c:v>-0.89528589019477067</c:v>
                </c:pt>
                <c:pt idx="32">
                  <c:v>-0.81798558485132844</c:v>
                </c:pt>
                <c:pt idx="33">
                  <c:v>-0.7213907842625531</c:v>
                </c:pt>
                <c:pt idx="34">
                  <c:v>-0.60847054010474722</c:v>
                </c:pt>
                <c:pt idx="35">
                  <c:v>-0.48255131434791565</c:v>
                </c:pt>
                <c:pt idx="36">
                  <c:v>-0.34721532323982274</c:v>
                </c:pt>
                <c:pt idx="37">
                  <c:v>-0.20619358594501591</c:v>
                </c:pt>
                <c:pt idx="38">
                  <c:v>-6.3256890962293255E-2</c:v>
                </c:pt>
                <c:pt idx="39">
                  <c:v>7.7892084862639877E-2</c:v>
                </c:pt>
                <c:pt idx="40">
                  <c:v>0.21372234516690014</c:v>
                </c:pt>
                <c:pt idx="41">
                  <c:v>0.34097084040973868</c:v>
                </c:pt>
                <c:pt idx="42">
                  <c:v>0.45672869879695099</c:v>
                </c:pt>
                <c:pt idx="43">
                  <c:v>0.55851502602871506</c:v>
                </c:pt>
                <c:pt idx="44">
                  <c:v>0.64433628422193578</c:v>
                </c:pt>
                <c:pt idx="45">
                  <c:v>0.71272972260948109</c:v>
                </c:pt>
                <c:pt idx="46">
                  <c:v>0.76278983653725163</c:v>
                </c:pt>
                <c:pt idx="47">
                  <c:v>0.79417736123895111</c:v>
                </c:pt>
                <c:pt idx="48">
                  <c:v>0.80711084651193232</c:v>
                </c:pt>
                <c:pt idx="49">
                  <c:v>0.80234139120238979</c:v>
                </c:pt>
                <c:pt idx="50">
                  <c:v>0.78111162608229279</c:v>
                </c:pt>
                <c:pt idx="51">
                  <c:v>0.74510050481961798</c:v>
                </c:pt>
                <c:pt idx="52">
                  <c:v>0.69635588111657398</c:v>
                </c:pt>
                <c:pt idx="53">
                  <c:v>0.63721720322445208</c:v>
                </c:pt>
                <c:pt idx="54">
                  <c:v>0.57023093452875173</c:v>
                </c:pt>
                <c:pt idx="55">
                  <c:v>0.49806150267750127</c:v>
                </c:pt>
                <c:pt idx="56">
                  <c:v>0.42340068438664957</c:v>
                </c:pt>
                <c:pt idx="57">
                  <c:v>0.34887834595826916</c:v>
                </c:pt>
                <c:pt idx="58">
                  <c:v>0.27697738087442758</c:v>
                </c:pt>
                <c:pt idx="59">
                  <c:v>0.20995551862870343</c:v>
                </c:pt>
                <c:pt idx="60">
                  <c:v>0.14977642897900978</c:v>
                </c:pt>
                <c:pt idx="61">
                  <c:v>9.8052221351622393E-2</c:v>
                </c:pt>
                <c:pt idx="62">
                  <c:v>5.5999050769855785E-2</c:v>
                </c:pt>
                <c:pt idx="63">
                  <c:v>2.4407101948156651E-2</c:v>
                </c:pt>
                <c:pt idx="64">
                  <c:v>3.6257461446780326E-3</c:v>
                </c:pt>
                <c:pt idx="65">
                  <c:v>-6.435833809689484E-3</c:v>
                </c:pt>
                <c:pt idx="66">
                  <c:v>-6.2927603751745664E-3</c:v>
                </c:pt>
                <c:pt idx="67">
                  <c:v>3.1459740334298658E-3</c:v>
                </c:pt>
                <c:pt idx="68">
                  <c:v>2.0621318116297971E-2</c:v>
                </c:pt>
                <c:pt idx="69">
                  <c:v>4.4579741504094272E-2</c:v>
                </c:pt>
                <c:pt idx="70">
                  <c:v>7.3238599364344736E-2</c:v>
                </c:pt>
                <c:pt idx="71">
                  <c:v>0.10465898619804648</c:v>
                </c:pt>
                <c:pt idx="72">
                  <c:v>0.13682354662500984</c:v>
                </c:pt>
                <c:pt idx="73">
                  <c:v>0.16771655673869645</c:v>
                </c:pt>
                <c:pt idx="74">
                  <c:v>0.19540352252369075</c:v>
                </c:pt>
                <c:pt idx="75">
                  <c:v>0.21810756388083519</c:v>
                </c:pt>
                <c:pt idx="76">
                  <c:v>0.23427996319628619</c:v>
                </c:pt>
                <c:pt idx="77">
                  <c:v>0.24266245255137164</c:v>
                </c:pt>
                <c:pt idx="78">
                  <c:v>0.24233908736380272</c:v>
                </c:pt>
                <c:pt idx="79">
                  <c:v>0.23277589778120955</c:v>
                </c:pt>
                <c:pt idx="80">
                  <c:v>0.21384691159636304</c:v>
                </c:pt>
                <c:pt idx="81">
                  <c:v>0.18584559108984422</c:v>
                </c:pt>
                <c:pt idx="82">
                  <c:v>0.14948120677451016</c:v>
                </c:pt>
                <c:pt idx="83">
                  <c:v>0.10586016830933431</c:v>
                </c:pt>
                <c:pt idx="84">
                  <c:v>5.6452831054855324E-2</c:v>
                </c:pt>
                <c:pt idx="85">
                  <c:v>3.0467800415294732E-3</c:v>
                </c:pt>
                <c:pt idx="86">
                  <c:v>-5.2311953909452313E-2</c:v>
                </c:pt>
                <c:pt idx="87">
                  <c:v>-0.1073878829921</c:v>
                </c:pt>
                <c:pt idx="88">
                  <c:v>-0.15983304297088807</c:v>
                </c:pt>
                <c:pt idx="89">
                  <c:v>-0.20726947128196116</c:v>
                </c:pt>
                <c:pt idx="90">
                  <c:v>-0.24737448589172573</c:v>
                </c:pt>
                <c:pt idx="91">
                  <c:v>-0.27796595072692298</c:v>
                </c:pt>
                <c:pt idx="92">
                  <c:v>-0.29708468541508637</c:v>
                </c:pt>
                <c:pt idx="93">
                  <c:v>-0.30307123964729499</c:v>
                </c:pt>
                <c:pt idx="94">
                  <c:v>-0.29463440422216536</c:v>
                </c:pt>
                <c:pt idx="95">
                  <c:v>-0.27090906746252585</c:v>
                </c:pt>
                <c:pt idx="96">
                  <c:v>-0.23150134028202274</c:v>
                </c:pt>
                <c:pt idx="97">
                  <c:v>-0.17651925630809728</c:v>
                </c:pt>
                <c:pt idx="98">
                  <c:v>-0.10658779357180492</c:v>
                </c:pt>
                <c:pt idx="99">
                  <c:v>-2.2847447942410781E-2</c:v>
                </c:pt>
                <c:pt idx="100">
                  <c:v>7.306389909194877E-2</c:v>
                </c:pt>
                <c:pt idx="101">
                  <c:v>0.17904555031572045</c:v>
                </c:pt>
                <c:pt idx="102">
                  <c:v>0.29258421028021075</c:v>
                </c:pt>
                <c:pt idx="103">
                  <c:v>0.41081855780726073</c:v>
                </c:pt>
                <c:pt idx="104">
                  <c:v>0.53061641364990919</c:v>
                </c:pt>
                <c:pt idx="105">
                  <c:v>0.64866232622642883</c:v>
                </c:pt>
                <c:pt idx="106">
                  <c:v>0.76155304437435234</c:v>
                </c:pt>
                <c:pt idx="107">
                  <c:v>0.86589806678500736</c:v>
                </c:pt>
                <c:pt idx="108">
                  <c:v>0.95842226231565064</c:v>
                </c:pt>
                <c:pt idx="109">
                  <c:v>1.0360674504038911</c:v>
                </c:pt>
                <c:pt idx="110">
                  <c:v>1.0960898202115459</c:v>
                </c:pt>
                <c:pt idx="111">
                  <c:v>1.1361501519654098</c:v>
                </c:pt>
                <c:pt idx="112">
                  <c:v>1.1543939823652067</c:v>
                </c:pt>
                <c:pt idx="113">
                  <c:v>1.1495191231661011</c:v>
                </c:pt>
                <c:pt idx="114">
                  <c:v>1.120828290644738</c:v>
                </c:pt>
                <c:pt idx="115">
                  <c:v>1.0682650236601603</c:v>
                </c:pt>
                <c:pt idx="116">
                  <c:v>0.99243154719027871</c:v>
                </c:pt>
                <c:pt idx="117">
                  <c:v>0.89458776252286043</c:v>
                </c:pt>
                <c:pt idx="118">
                  <c:v>0.77663109916409212</c:v>
                </c:pt>
                <c:pt idx="119">
                  <c:v>0.64105753053070202</c:v>
                </c:pt>
                <c:pt idx="120">
                  <c:v>0.49090461861402446</c:v>
                </c:pt>
                <c:pt idx="121">
                  <c:v>0.32967799510811346</c:v>
                </c:pt>
                <c:pt idx="122">
                  <c:v>0.16126319156165891</c:v>
                </c:pt>
                <c:pt idx="123">
                  <c:v>-1.0174816432652278E-2</c:v>
                </c:pt>
                <c:pt idx="124">
                  <c:v>-0.18030160002007278</c:v>
                </c:pt>
                <c:pt idx="125">
                  <c:v>-0.34472974429780834</c:v>
                </c:pt>
                <c:pt idx="126">
                  <c:v>-0.49913851395143638</c:v>
                </c:pt>
                <c:pt idx="127">
                  <c:v>-0.63939331495515717</c:v>
                </c:pt>
                <c:pt idx="128">
                  <c:v>-0.76166152500945827</c:v>
                </c:pt>
                <c:pt idx="129">
                  <c:v>-0.8625213410848005</c:v>
                </c:pt>
                <c:pt idx="130">
                  <c:v>-0.93906046709173552</c:v>
                </c:pt>
                <c:pt idx="131">
                  <c:v>-0.98896173364232709</c:v>
                </c:pt>
                <c:pt idx="132">
                  <c:v>-1.0105730976178506</c:v>
                </c:pt>
                <c:pt idx="133">
                  <c:v>-1.0029599017054807</c:v>
                </c:pt>
                <c:pt idx="134">
                  <c:v>-0.96593777080016707</c:v>
                </c:pt>
                <c:pt idx="135">
                  <c:v>-0.90008506881446237</c:v>
                </c:pt>
                <c:pt idx="136">
                  <c:v>-0.80673442010908047</c:v>
                </c:pt>
                <c:pt idx="137">
                  <c:v>-0.68794339749422306</c:v>
                </c:pt>
                <c:pt idx="138">
                  <c:v>-0.54644507605388526</c:v>
                </c:pt>
                <c:pt idx="139">
                  <c:v>-0.38557973137869794</c:v>
                </c:pt>
                <c:pt idx="140">
                  <c:v>-0.20920950510935654</c:v>
                </c:pt>
                <c:pt idx="141">
                  <c:v>-2.1618353937924439E-2</c:v>
                </c:pt>
                <c:pt idx="142">
                  <c:v>0.17259997416437045</c:v>
                </c:pt>
                <c:pt idx="143">
                  <c:v>0.36866284340845823</c:v>
                </c:pt>
                <c:pt idx="144">
                  <c:v>0.56172515959042357</c:v>
                </c:pt>
                <c:pt idx="145">
                  <c:v>0.74700780744240092</c:v>
                </c:pt>
                <c:pt idx="146">
                  <c:v>0.91992451505478812</c:v>
                </c:pt>
                <c:pt idx="147">
                  <c:v>1.0762036048836308</c:v>
                </c:pt>
                <c:pt idx="148">
                  <c:v>1.2120012334552257</c:v>
                </c:pt>
                <c:pt idx="149">
                  <c:v>1.3240029625432612</c:v>
                </c:pt>
                <c:pt idx="150">
                  <c:v>1.4095108363392228</c:v>
                </c:pt>
                <c:pt idx="151">
                  <c:v>1.4665135522557193</c:v>
                </c:pt>
                <c:pt idx="152">
                  <c:v>1.4937377954289559</c:v>
                </c:pt>
                <c:pt idx="153">
                  <c:v>1.4906793445861695</c:v>
                </c:pt>
                <c:pt idx="154">
                  <c:v>1.4576131339760536</c:v>
                </c:pt>
                <c:pt idx="155">
                  <c:v>1.3955820556517438</c:v>
                </c:pt>
                <c:pt idx="156">
                  <c:v>1.3063648909933931</c:v>
                </c:pt>
                <c:pt idx="157">
                  <c:v>1.1924243523080236</c:v>
                </c:pt>
                <c:pt idx="158">
                  <c:v>1.0568367773917089</c:v>
                </c:pt>
                <c:pt idx="159">
                  <c:v>0.90320553571376649</c:v>
                </c:pt>
                <c:pt idx="160">
                  <c:v>0.73556065944870852</c:v>
                </c:pt>
                <c:pt idx="161">
                  <c:v>0.55824759279738601</c:v>
                </c:pt>
                <c:pt idx="162">
                  <c:v>0.3758082480289886</c:v>
                </c:pt>
                <c:pt idx="163">
                  <c:v>0.19285775806855554</c:v>
                </c:pt>
                <c:pt idx="164">
                  <c:v>1.396041770078682E-2</c:v>
                </c:pt>
                <c:pt idx="165">
                  <c:v>-0.15649169406799501</c:v>
                </c:pt>
                <c:pt idx="166">
                  <c:v>-0.31439401884762219</c:v>
                </c:pt>
                <c:pt idx="167">
                  <c:v>-0.45603555813755747</c:v>
                </c:pt>
                <c:pt idx="168">
                  <c:v>-0.57819274482955052</c:v>
                </c:pt>
                <c:pt idx="169">
                  <c:v>-0.6782086180048168</c:v>
                </c:pt>
                <c:pt idx="170">
                  <c:v>-0.75405521665481956</c:v>
                </c:pt>
                <c:pt idx="171">
                  <c:v>-0.80437761036068878</c:v>
                </c:pt>
                <c:pt idx="172">
                  <c:v>-0.82851853005405474</c:v>
                </c:pt>
                <c:pt idx="173">
                  <c:v>-0.82652313343584183</c:v>
                </c:pt>
                <c:pt idx="174">
                  <c:v>-0.79912402037138008</c:v>
                </c:pt>
                <c:pt idx="175">
                  <c:v>-0.74770718637768141</c:v>
                </c:pt>
                <c:pt idx="176">
                  <c:v>-0.67426015022255115</c:v>
                </c:pt>
                <c:pt idx="177">
                  <c:v>-0.58130399855923542</c:v>
                </c:pt>
                <c:pt idx="178">
                  <c:v>-0.47181154161955874</c:v>
                </c:pt>
                <c:pt idx="179">
                  <c:v>-0.34911415621525066</c:v>
                </c:pt>
                <c:pt idx="180">
                  <c:v>-0.21680019472728418</c:v>
                </c:pt>
                <c:pt idx="181">
                  <c:v>-7.8608052903234693E-2</c:v>
                </c:pt>
                <c:pt idx="182">
                  <c:v>6.1682890639076504E-2</c:v>
                </c:pt>
                <c:pt idx="183">
                  <c:v>0.20036022722530333</c:v>
                </c:pt>
                <c:pt idx="184">
                  <c:v>0.33388220118183654</c:v>
                </c:pt>
                <c:pt idx="185">
                  <c:v>0.45897412901962298</c:v>
                </c:pt>
                <c:pt idx="186">
                  <c:v>0.57271481687513415</c:v>
                </c:pt>
                <c:pt idx="187">
                  <c:v>0.67261057448882866</c:v>
                </c:pt>
                <c:pt idx="188">
                  <c:v>0.7566548292897437</c:v>
                </c:pt>
                <c:pt idx="189">
                  <c:v>0.82337180577383151</c:v>
                </c:pt>
                <c:pt idx="190">
                  <c:v>0.87184323889061943</c:v>
                </c:pt>
                <c:pt idx="191">
                  <c:v>0.90171761994253075</c:v>
                </c:pt>
                <c:pt idx="192">
                  <c:v>0.91320201322639605</c:v>
                </c:pt>
                <c:pt idx="193">
                  <c:v>0.90703701474882337</c:v>
                </c:pt>
                <c:pt idx="194">
                  <c:v>0.88445593457072391</c:v>
                </c:pt>
                <c:pt idx="195">
                  <c:v>0.84712975621414444</c:v>
                </c:pt>
                <c:pt idx="196">
                  <c:v>0.79709984588981797</c:v>
                </c:pt>
                <c:pt idx="197">
                  <c:v>0.73670073855282681</c:v>
                </c:pt>
                <c:pt idx="198">
                  <c:v>0.66847560651206095</c:v>
                </c:pt>
                <c:pt idx="199">
                  <c:v>0.59508721143487264</c:v>
                </c:pt>
                <c:pt idx="200">
                  <c:v>0.51922724662432529</c:v>
                </c:pt>
                <c:pt idx="201">
                  <c:v>0.44352699073232316</c:v>
                </c:pt>
                <c:pt idx="202">
                  <c:v>0.37047211675798053</c:v>
                </c:pt>
                <c:pt idx="203">
                  <c:v>0.30232433424612282</c:v>
                </c:pt>
                <c:pt idx="204">
                  <c:v>0.24105229379267712</c:v>
                </c:pt>
                <c:pt idx="205">
                  <c:v>0.18827385951607312</c:v>
                </c:pt>
                <c:pt idx="206">
                  <c:v>0.14521146762979242</c:v>
                </c:pt>
                <c:pt idx="207">
                  <c:v>0.11266185014932262</c:v>
                </c:pt>
                <c:pt idx="208">
                  <c:v>9.0980926109182292E-2</c:v>
                </c:pt>
                <c:pt idx="209">
                  <c:v>8.0084163669766895E-2</c:v>
                </c:pt>
                <c:pt idx="210">
                  <c:v>7.9462210911742659E-2</c:v>
                </c:pt>
                <c:pt idx="211">
                  <c:v>8.8211096979819104E-2</c:v>
                </c:pt>
                <c:pt idx="212">
                  <c:v>0.10507583411259702</c:v>
                </c:pt>
                <c:pt idx="213">
                  <c:v>0.12850581982843323</c:v>
                </c:pt>
                <c:pt idx="214">
                  <c:v>0.15672006061276988</c:v>
                </c:pt>
                <c:pt idx="215">
                  <c:v>0.18777992569619073</c:v>
                </c:pt>
                <c:pt idx="216">
                  <c:v>0.21966690167590741</c:v>
                </c:pt>
                <c:pt idx="217">
                  <c:v>0.25036266318181788</c:v>
                </c:pt>
                <c:pt idx="218">
                  <c:v>0.27792870632595168</c:v>
                </c:pt>
                <c:pt idx="219">
                  <c:v>0.30058281234272499</c:v>
                </c:pt>
                <c:pt idx="220">
                  <c:v>0.31676971785941532</c:v>
                </c:pt>
                <c:pt idx="221">
                  <c:v>0.32522356213013381</c:v>
                </c:pt>
                <c:pt idx="222">
                  <c:v>0.32501995409501205</c:v>
                </c:pt>
                <c:pt idx="223">
                  <c:v>0.31561584464117232</c:v>
                </c:pt>
                <c:pt idx="224">
                  <c:v>0.29687579106962403</c:v>
                </c:pt>
                <c:pt idx="225">
                  <c:v>0.26908364877010627</c:v>
                </c:pt>
                <c:pt idx="226">
                  <c:v>0.23293920528465151</c:v>
                </c:pt>
                <c:pt idx="227">
                  <c:v>0.18953976906078651</c:v>
                </c:pt>
                <c:pt idx="228">
                  <c:v>0.14034722348515061</c:v>
                </c:pt>
                <c:pt idx="229">
                  <c:v>8.7141540395919037E-2</c:v>
                </c:pt>
                <c:pt idx="230">
                  <c:v>3.1962200797067908E-2</c:v>
                </c:pt>
                <c:pt idx="231">
                  <c:v>-2.2960620570756873E-2</c:v>
                </c:pt>
                <c:pt idx="232">
                  <c:v>-7.5282898932925946E-2</c:v>
                </c:pt>
                <c:pt idx="233">
                  <c:v>-0.12262914145708237</c:v>
                </c:pt>
                <c:pt idx="234">
                  <c:v>-0.16267761367265621</c:v>
                </c:pt>
                <c:pt idx="235">
                  <c:v>-0.19324559778192452</c:v>
                </c:pt>
                <c:pt idx="236">
                  <c:v>-0.21237184085379113</c:v>
                </c:pt>
                <c:pt idx="237">
                  <c:v>-0.21839341208163887</c:v>
                </c:pt>
                <c:pt idx="238">
                  <c:v>-0.21001433867940023</c:v>
                </c:pt>
                <c:pt idx="239">
                  <c:v>-0.186363625348406</c:v>
                </c:pt>
                <c:pt idx="240">
                  <c:v>-0.14704057567087148</c:v>
                </c:pt>
                <c:pt idx="241">
                  <c:v>-9.2145715902120173E-2</c:v>
                </c:pt>
                <c:pt idx="242">
                  <c:v>-2.2296060907478932E-2</c:v>
                </c:pt>
                <c:pt idx="243">
                  <c:v>6.1376054969969118E-2</c:v>
                </c:pt>
                <c:pt idx="244">
                  <c:v>0.15724084730396726</c:v>
                </c:pt>
                <c:pt idx="245">
                  <c:v>0.26320539121701358</c:v>
                </c:pt>
                <c:pt idx="246">
                  <c:v>0.37676358906372798</c:v>
                </c:pt>
                <c:pt idx="247">
                  <c:v>0.49506051113445437</c:v>
                </c:pt>
                <c:pt idx="248">
                  <c:v>0.61496935654952267</c:v>
                </c:pt>
                <c:pt idx="249">
                  <c:v>0.73317886351554762</c:v>
                </c:pt>
                <c:pt idx="250">
                  <c:v>0.84628864320438879</c:v>
                </c:pt>
                <c:pt idx="251">
                  <c:v>0.95090963110993698</c:v>
                </c:pt>
                <c:pt idx="252">
                  <c:v>1.04376665304369</c:v>
                </c:pt>
                <c:pt idx="253">
                  <c:v>1.1217999966217462</c:v>
                </c:pt>
                <c:pt idx="254">
                  <c:v>1.182262867127065</c:v>
                </c:pt>
                <c:pt idx="255">
                  <c:v>1.2228116900796522</c:v>
                </c:pt>
                <c:pt idx="256">
                  <c:v>1.2415863999029284</c:v>
                </c:pt>
                <c:pt idx="257">
                  <c:v>1.2372781200296572</c:v>
                </c:pt>
                <c:pt idx="258">
                  <c:v>1.2091819872414362</c:v>
                </c:pt>
                <c:pt idx="259">
                  <c:v>1.157233292011199</c:v>
                </c:pt>
                <c:pt idx="260">
                  <c:v>1.0820255849680507</c:v>
                </c:pt>
                <c:pt idx="261">
                  <c:v>0.98480992326835803</c:v>
                </c:pt>
                <c:pt idx="262">
                  <c:v>0.8674749841410403</c:v>
                </c:pt>
                <c:pt idx="263">
                  <c:v>0.73250833971428619</c:v>
                </c:pt>
                <c:pt idx="264">
                  <c:v>0.58293975042522561</c:v>
                </c:pt>
                <c:pt idx="265">
                  <c:v>0.42226787694085033</c:v>
                </c:pt>
                <c:pt idx="266">
                  <c:v>0.25437231612357891</c:v>
                </c:pt>
                <c:pt idx="267">
                  <c:v>8.3413319797557506E-2</c:v>
                </c:pt>
                <c:pt idx="268">
                  <c:v>-8.6278058011032499E-2</c:v>
                </c:pt>
                <c:pt idx="269">
                  <c:v>-0.25031633102071282</c:v>
                </c:pt>
                <c:pt idx="270">
                  <c:v>-0.40438119278172735</c:v>
                </c:pt>
                <c:pt idx="271">
                  <c:v>-0.54433697018271232</c:v>
                </c:pt>
                <c:pt idx="272">
                  <c:v>-0.66634849130548446</c:v>
                </c:pt>
                <c:pt idx="273">
                  <c:v>-0.76699001487065743</c:v>
                </c:pt>
                <c:pt idx="274">
                  <c:v>-0.84334404181117861</c:v>
                </c:pt>
                <c:pt idx="275">
                  <c:v>-0.89308709718369528</c:v>
                </c:pt>
                <c:pt idx="276">
                  <c:v>-0.91455992521508733</c:v>
                </c:pt>
                <c:pt idx="277">
                  <c:v>-0.90681997171202511</c:v>
                </c:pt>
                <c:pt idx="278">
                  <c:v>-0.8696745239694792</c:v>
                </c:pt>
                <c:pt idx="279">
                  <c:v>-0.8036934243271503</c:v>
                </c:pt>
                <c:pt idx="280">
                  <c:v>-0.71020085379490183</c:v>
                </c:pt>
                <c:pt idx="281">
                  <c:v>-0.59124627973585575</c:v>
                </c:pt>
                <c:pt idx="282">
                  <c:v>-0.44955525897887583</c:v>
                </c:pt>
                <c:pt idx="283">
                  <c:v>-0.28846136737621464</c:v>
                </c:pt>
                <c:pt idx="284">
                  <c:v>-0.11182107168565381</c:v>
                </c:pt>
                <c:pt idx="285">
                  <c:v>7.6086146335001104E-2</c:v>
                </c:pt>
                <c:pt idx="286">
                  <c:v>0.27066967517237117</c:v>
                </c:pt>
                <c:pt idx="287">
                  <c:v>0.46714857925604747</c:v>
                </c:pt>
                <c:pt idx="288">
                  <c:v>0.66067797433083797</c:v>
                </c:pt>
                <c:pt idx="289">
                  <c:v>0.84647745614716996</c:v>
                </c:pt>
                <c:pt idx="290">
                  <c:v>1.0199580018493748</c:v>
                </c:pt>
                <c:pt idx="291">
                  <c:v>1.1768438024525381</c:v>
                </c:pt>
                <c:pt idx="292">
                  <c:v>1.3132856260382368</c:v>
                </c:pt>
                <c:pt idx="293">
                  <c:v>1.4259625506920202</c:v>
                </c:pt>
                <c:pt idx="294">
                  <c:v>1.5121692367836204</c:v>
                </c:pt>
                <c:pt idx="295">
                  <c:v>1.5698863203012365</c:v>
                </c:pt>
                <c:pt idx="296">
                  <c:v>1.5978319905423746</c:v>
                </c:pt>
                <c:pt idx="297">
                  <c:v>1.5954933524342323</c:v>
                </c:pt>
                <c:pt idx="298">
                  <c:v>1.5631367503927436</c:v>
                </c:pt>
                <c:pt idx="299">
                  <c:v>1.5017968300451798</c:v>
                </c:pt>
                <c:pt idx="300">
                  <c:v>1.4132447188226251</c:v>
                </c:pt>
                <c:pt idx="301">
                  <c:v>1.2999362986903407</c:v>
                </c:pt>
                <c:pt idx="302">
                  <c:v>1.1649421068761399</c:v>
                </c:pt>
                <c:pt idx="303">
                  <c:v>1.0118609169935553</c:v>
                </c:pt>
                <c:pt idx="304">
                  <c:v>0.84471950846545951</c:v>
                </c:pt>
                <c:pt idx="305">
                  <c:v>0.66786151348782141</c:v>
                </c:pt>
                <c:pt idx="306">
                  <c:v>0.48582852699217938</c:v>
                </c:pt>
                <c:pt idx="307">
                  <c:v>0.30323686779547643</c:v>
                </c:pt>
                <c:pt idx="308">
                  <c:v>0.12465348274366761</c:v>
                </c:pt>
                <c:pt idx="309">
                  <c:v>-4.5525512483266084E-2</c:v>
                </c:pt>
                <c:pt idx="310">
                  <c:v>-0.2031902617900414</c:v>
                </c:pt>
                <c:pt idx="311">
                  <c:v>-0.34462336978646135</c:v>
                </c:pt>
                <c:pt idx="312">
                  <c:v>-0.46659396849508994</c:v>
                </c:pt>
                <c:pt idx="313">
                  <c:v>-0.56643711477556735</c:v>
                </c:pt>
                <c:pt idx="314">
                  <c:v>-0.64211642733937424</c:v>
                </c:pt>
                <c:pt idx="315">
                  <c:v>-0.69226837399605756</c:v>
                </c:pt>
                <c:pt idx="316">
                  <c:v>-0.71622716446438517</c:v>
                </c:pt>
                <c:pt idx="317">
                  <c:v>-0.71402977536240542</c:v>
                </c:pt>
                <c:pt idx="318">
                  <c:v>-0.68640121481280403</c:v>
                </c:pt>
                <c:pt idx="319">
                  <c:v>-0.63472070721002183</c:v>
                </c:pt>
                <c:pt idx="320">
                  <c:v>-0.56097002714227528</c:v>
                </c:pt>
                <c:pt idx="321">
                  <c:v>-0.4676657191272966</c:v>
                </c:pt>
                <c:pt idx="322">
                  <c:v>-0.35777739186505642</c:v>
                </c:pt>
                <c:pt idx="323">
                  <c:v>-0.23463465905103931</c:v>
                </c:pt>
                <c:pt idx="324">
                  <c:v>-0.10182560245664263</c:v>
                </c:pt>
                <c:pt idx="325">
                  <c:v>3.6910151543679603E-2</c:v>
                </c:pt>
                <c:pt idx="326">
                  <c:v>0.17779052936413109</c:v>
                </c:pt>
                <c:pt idx="327">
                  <c:v>0.31709904442232073</c:v>
                </c:pt>
                <c:pt idx="328">
                  <c:v>0.45128860362723344</c:v>
                </c:pt>
                <c:pt idx="329">
                  <c:v>0.57707808827444751</c:v>
                </c:pt>
                <c:pt idx="330">
                  <c:v>0.69153896656541747</c:v>
                </c:pt>
                <c:pt idx="331">
                  <c:v>0.79216953010433144</c:v>
                </c:pt>
                <c:pt idx="332">
                  <c:v>0.87695475118067634</c:v>
                </c:pt>
                <c:pt idx="333">
                  <c:v>0.94441021863690366</c:v>
                </c:pt>
                <c:pt idx="334">
                  <c:v>0.99360911324271228</c:v>
                </c:pt>
                <c:pt idx="335">
                  <c:v>1.0241917131207288</c:v>
                </c:pt>
                <c:pt idx="336">
                  <c:v>1.036357459570354</c:v>
                </c:pt>
                <c:pt idx="337">
                  <c:v>1.0308401470489343</c:v>
                </c:pt>
                <c:pt idx="338">
                  <c:v>1.0088673118399925</c:v>
                </c:pt>
                <c:pt idx="339">
                  <c:v>0.97210536657496505</c:v>
                </c:pt>
                <c:pt idx="340">
                  <c:v>0.9225924480445542</c:v>
                </c:pt>
                <c:pt idx="341">
                  <c:v>0.86266130109726191</c:v>
                </c:pt>
                <c:pt idx="342">
                  <c:v>0.79485480137981313</c:v>
                </c:pt>
                <c:pt idx="343">
                  <c:v>0.72183691611269296</c:v>
                </c:pt>
                <c:pt idx="344">
                  <c:v>0.64630200951421557</c:v>
                </c:pt>
                <c:pt idx="345">
                  <c:v>0.57088541515452107</c:v>
                </c:pt>
                <c:pt idx="346">
                  <c:v>0.49807812155938791</c:v>
                </c:pt>
                <c:pt idx="347">
                  <c:v>0.43014825272786084</c:v>
                </c:pt>
                <c:pt idx="348">
                  <c:v>0.36907177758212129</c:v>
                </c:pt>
                <c:pt idx="349">
                  <c:v>0.31647455993112317</c:v>
                </c:pt>
                <c:pt idx="350">
                  <c:v>0.2735874738474422</c:v>
                </c:pt>
                <c:pt idx="351">
                  <c:v>0.24121587087057605</c:v>
                </c:pt>
                <c:pt idx="352">
                  <c:v>0.2197242092140641</c:v>
                </c:pt>
                <c:pt idx="353">
                  <c:v>0.20903615630425065</c:v>
                </c:pt>
                <c:pt idx="354">
                  <c:v>0.20864997034414046</c:v>
                </c:pt>
                <c:pt idx="355">
                  <c:v>0.21766847012668222</c:v>
                </c:pt>
                <c:pt idx="356">
                  <c:v>0.23484243066627641</c:v>
                </c:pt>
                <c:pt idx="357">
                  <c:v>0.25862581018628816</c:v>
                </c:pt>
                <c:pt idx="358">
                  <c:v>0.28724083513128562</c:v>
                </c:pt>
                <c:pt idx="359">
                  <c:v>0.31875065600388552</c:v>
                </c:pt>
                <c:pt idx="360">
                  <c:v>0.35113704775625365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theory!$U$4</c:f>
              <c:strCache>
                <c:ptCount val="1"/>
                <c:pt idx="0">
                  <c:v>Emiss. dCO2/dt</c:v>
                </c:pt>
              </c:strCache>
            </c:strRef>
          </c:tx>
          <c:marker>
            <c:symbol val="square"/>
            <c:size val="2"/>
          </c:marker>
          <c:xVal>
            <c:numRef>
              <c:f>theory!$B$7:$B$366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</c:numCache>
            </c:numRef>
          </c:xVal>
          <c:yVal>
            <c:numRef>
              <c:f>theory!$U$7:$U$366</c:f>
              <c:numCache>
                <c:formatCode>0.0</c:formatCode>
                <c:ptCount val="360"/>
                <c:pt idx="0">
                  <c:v>0.1590404198491342</c:v>
                </c:pt>
                <c:pt idx="1">
                  <c:v>0.15907702069296192</c:v>
                </c:pt>
                <c:pt idx="2">
                  <c:v>0.15914047822650446</c:v>
                </c:pt>
                <c:pt idx="3">
                  <c:v>0.15922785892854563</c:v>
                </c:pt>
                <c:pt idx="4">
                  <c:v>0.15933577432588208</c:v>
                </c:pt>
                <c:pt idx="5">
                  <c:v>0.15946046665209224</c:v>
                </c:pt>
                <c:pt idx="6">
                  <c:v>0.15959790419310593</c:v>
                </c:pt>
                <c:pt idx="7">
                  <c:v>0.15974388370068482</c:v>
                </c:pt>
                <c:pt idx="8">
                  <c:v>0.15989413706296318</c:v>
                </c:pt>
                <c:pt idx="9">
                  <c:v>0.1600444393094449</c:v>
                </c:pt>
                <c:pt idx="10">
                  <c:v>0.16019071500187465</c:v>
                </c:pt>
                <c:pt idx="11">
                  <c:v>0.16032914011452704</c:v>
                </c:pt>
                <c:pt idx="12">
                  <c:v>0.16045623664996356</c:v>
                </c:pt>
                <c:pt idx="13">
                  <c:v>0.16056895744827671</c:v>
                </c:pt>
                <c:pt idx="14">
                  <c:v>0.16066475893717325</c:v>
                </c:pt>
                <c:pt idx="15">
                  <c:v>0.16074165992057488</c:v>
                </c:pt>
                <c:pt idx="16">
                  <c:v>0.16079828490319414</c:v>
                </c:pt>
                <c:pt idx="17">
                  <c:v>0.16083389089675393</c:v>
                </c:pt>
                <c:pt idx="18">
                  <c:v>0.16084837711832733</c:v>
                </c:pt>
                <c:pt idx="19">
                  <c:v>0.16084227748183366</c:v>
                </c:pt>
                <c:pt idx="20">
                  <c:v>0.160816736263655</c:v>
                </c:pt>
                <c:pt idx="21">
                  <c:v>0.16077346779667323</c:v>
                </c:pt>
                <c:pt idx="22">
                  <c:v>0.16071470148699518</c:v>
                </c:pt>
                <c:pt idx="23">
                  <c:v>0.16064311385053998</c:v>
                </c:pt>
                <c:pt idx="24">
                  <c:v>0.16056174961715897</c:v>
                </c:pt>
                <c:pt idx="25">
                  <c:v>0.16047393423394851</c:v>
                </c:pt>
                <c:pt idx="26">
                  <c:v>0.16038318032275356</c:v>
                </c:pt>
                <c:pt idx="27">
                  <c:v>0.16029309078368215</c:v>
                </c:pt>
                <c:pt idx="28">
                  <c:v>0.16020726130312823</c:v>
                </c:pt>
                <c:pt idx="29">
                  <c:v>0.16012918500405249</c:v>
                </c:pt>
                <c:pt idx="30">
                  <c:v>0.16006216188134204</c:v>
                </c:pt>
                <c:pt idx="31">
                  <c:v>0.16000921548953784</c:v>
                </c:pt>
                <c:pt idx="32">
                  <c:v>0.15997301910999795</c:v>
                </c:pt>
                <c:pt idx="33">
                  <c:v>0.15995583331419994</c:v>
                </c:pt>
                <c:pt idx="34">
                  <c:v>0.15995945648677434</c:v>
                </c:pt>
                <c:pt idx="35">
                  <c:v>0.15998518946651075</c:v>
                </c:pt>
                <c:pt idx="36">
                  <c:v>0.1600338150374796</c:v>
                </c:pt>
                <c:pt idx="37">
                  <c:v>0.16010559255488488</c:v>
                </c:pt>
                <c:pt idx="38">
                  <c:v>0.1602002675406311</c:v>
                </c:pt>
                <c:pt idx="39">
                  <c:v>0.16031709564776975</c:v>
                </c:pt>
                <c:pt idx="40">
                  <c:v>0.16045487997473629</c:v>
                </c:pt>
                <c:pt idx="41">
                  <c:v>0.1606120203346677</c:v>
                </c:pt>
                <c:pt idx="42">
                  <c:v>0.16078657275096475</c:v>
                </c:pt>
                <c:pt idx="43">
                  <c:v>0.16097631717497052</c:v>
                </c:pt>
                <c:pt idx="44">
                  <c:v>0.16117883121199839</c:v>
                </c:pt>
                <c:pt idx="45">
                  <c:v>0.16139156749693484</c:v>
                </c:pt>
                <c:pt idx="46">
                  <c:v>0.16161193229743276</c:v>
                </c:pt>
                <c:pt idx="47">
                  <c:v>0.16183736292555295</c:v>
                </c:pt>
                <c:pt idx="48">
                  <c:v>0.16206540162238525</c:v>
                </c:pt>
                <c:pt idx="49">
                  <c:v>0.16229376373109972</c:v>
                </c:pt>
                <c:pt idx="50">
                  <c:v>0.16252039819016773</c:v>
                </c:pt>
                <c:pt idx="51">
                  <c:v>0.16274353865532021</c:v>
                </c:pt>
                <c:pt idx="52">
                  <c:v>0.16296174387997553</c:v>
                </c:pt>
                <c:pt idx="53">
                  <c:v>0.16317392634937278</c:v>
                </c:pt>
                <c:pt idx="54">
                  <c:v>0.16337936855052249</c:v>
                </c:pt>
                <c:pt idx="55">
                  <c:v>0.16357772666418668</c:v>
                </c:pt>
                <c:pt idx="56">
                  <c:v>0.16376902187079168</c:v>
                </c:pt>
                <c:pt idx="57">
                  <c:v>0.16395361985644286</c:v>
                </c:pt>
                <c:pt idx="58">
                  <c:v>0.16413219947429525</c:v>
                </c:pt>
                <c:pt idx="59">
                  <c:v>0.16430571185645704</c:v>
                </c:pt>
                <c:pt idx="60">
                  <c:v>0.16447533155735528</c:v>
                </c:pt>
                <c:pt idx="61">
                  <c:v>0.16464240155193011</c:v>
                </c:pt>
                <c:pt idx="62">
                  <c:v>0.16480837408363413</c:v>
                </c:pt>
                <c:pt idx="63">
                  <c:v>0.16497474946964985</c:v>
                </c:pt>
                <c:pt idx="64">
                  <c:v>0.16514301500939155</c:v>
                </c:pt>
                <c:pt idx="65">
                  <c:v>0.16531458611444805</c:v>
                </c:pt>
                <c:pt idx="66">
                  <c:v>0.16549075167728233</c:v>
                </c:pt>
                <c:pt idx="67">
                  <c:v>0.16567262553417095</c:v>
                </c:pt>
                <c:pt idx="68">
                  <c:v>0.16586110565395984</c:v>
                </c:pt>
                <c:pt idx="69">
                  <c:v>0.16605684240727214</c:v>
                </c:pt>
                <c:pt idx="70">
                  <c:v>0.16626021695344662</c:v>
                </c:pt>
                <c:pt idx="71">
                  <c:v>0.16647133042988571</c:v>
                </c:pt>
                <c:pt idx="72">
                  <c:v>0.16669000425639524</c:v>
                </c:pt>
                <c:pt idx="73">
                  <c:v>0.16691579148351821</c:v>
                </c:pt>
                <c:pt idx="74">
                  <c:v>0.16714799873682296</c:v>
                </c:pt>
                <c:pt idx="75">
                  <c:v>0.16738571794343216</c:v>
                </c:pt>
                <c:pt idx="76">
                  <c:v>0.16762786669306706</c:v>
                </c:pt>
                <c:pt idx="77">
                  <c:v>0.16787323578449787</c:v>
                </c:pt>
                <c:pt idx="78">
                  <c:v>0.16812054226204509</c:v>
                </c:pt>
                <c:pt idx="79">
                  <c:v>0.16836848604657462</c:v>
                </c:pt>
                <c:pt idx="80">
                  <c:v>0.16861580813906585</c:v>
                </c:pt>
                <c:pt idx="81">
                  <c:v>0.16886134830383526</c:v>
                </c:pt>
                <c:pt idx="82">
                  <c:v>0.16910410014588706</c:v>
                </c:pt>
                <c:pt idx="83">
                  <c:v>0.16934326156712132</c:v>
                </c:pt>
                <c:pt idx="84">
                  <c:v>0.16957827872653297</c:v>
                </c:pt>
                <c:pt idx="85">
                  <c:v>0.16980888183172738</c:v>
                </c:pt>
                <c:pt idx="86">
                  <c:v>0.17003511134799965</c:v>
                </c:pt>
                <c:pt idx="87">
                  <c:v>0.17025733351857752</c:v>
                </c:pt>
                <c:pt idx="88">
                  <c:v>0.17047624443694076</c:v>
                </c:pt>
                <c:pt idx="89">
                  <c:v>0.17069286228456804</c:v>
                </c:pt>
                <c:pt idx="90">
                  <c:v>0.17090850774059163</c:v>
                </c:pt>
                <c:pt idx="91">
                  <c:v>0.17112477296143425</c:v>
                </c:pt>
                <c:pt idx="92">
                  <c:v>0.17134347991725463</c:v>
                </c:pt>
                <c:pt idx="93">
                  <c:v>0.17156662923281374</c:v>
                </c:pt>
                <c:pt idx="94">
                  <c:v>0.17179634101523789</c:v>
                </c:pt>
                <c:pt idx="95">
                  <c:v>0.17203478943724804</c:v>
                </c:pt>
                <c:pt idx="96">
                  <c:v>0.17228413307799428</c:v>
                </c:pt>
                <c:pt idx="97">
                  <c:v>0.17254644319939416</c:v>
                </c:pt>
                <c:pt idx="98">
                  <c:v>0.17282363224023811</c:v>
                </c:pt>
                <c:pt idx="99">
                  <c:v>0.17311738484619354</c:v>
                </c:pt>
                <c:pt idx="100">
                  <c:v>0.17342909371529913</c:v>
                </c:pt>
                <c:pt idx="101">
                  <c:v>0.17375980242934475</c:v>
                </c:pt>
                <c:pt idx="102">
                  <c:v>0.17411015726099777</c:v>
                </c:pt>
                <c:pt idx="103">
                  <c:v>0.17448036970125713</c:v>
                </c:pt>
                <c:pt idx="104">
                  <c:v>0.17487019115048952</c:v>
                </c:pt>
                <c:pt idx="105">
                  <c:v>0.1752789008632476</c:v>
                </c:pt>
                <c:pt idx="106">
                  <c:v>0.17570530784900029</c:v>
                </c:pt>
                <c:pt idx="107">
                  <c:v>0.17614776700997936</c:v>
                </c:pt>
                <c:pt idx="108">
                  <c:v>0.17660420937039589</c:v>
                </c:pt>
                <c:pt idx="109">
                  <c:v>0.17707218581409734</c:v>
                </c:pt>
                <c:pt idx="110">
                  <c:v>0.17754892332857253</c:v>
                </c:pt>
                <c:pt idx="111">
                  <c:v>0.17803139235644494</c:v>
                </c:pt>
                <c:pt idx="112">
                  <c:v>0.17851638349776522</c:v>
                </c:pt>
                <c:pt idx="113">
                  <c:v>0.17900059149189929</c:v>
                </c:pt>
                <c:pt idx="114">
                  <c:v>0.1794807041615627</c:v>
                </c:pt>
                <c:pt idx="115">
                  <c:v>0.179953493809478</c:v>
                </c:pt>
                <c:pt idx="116">
                  <c:v>0.1804159084504704</c:v>
                </c:pt>
                <c:pt idx="117">
                  <c:v>0.18086516022231081</c:v>
                </c:pt>
                <c:pt idx="118">
                  <c:v>0.18129880836244183</c:v>
                </c:pt>
                <c:pt idx="119">
                  <c:v>0.18171483425936685</c:v>
                </c:pt>
                <c:pt idx="120">
                  <c:v>0.18211170628205764</c:v>
                </c:pt>
                <c:pt idx="121">
                  <c:v>0.18248843235755885</c:v>
                </c:pt>
                <c:pt idx="122">
                  <c:v>0.18284459859495428</c:v>
                </c:pt>
                <c:pt idx="123">
                  <c:v>0.18318039263721175</c:v>
                </c:pt>
                <c:pt idx="124">
                  <c:v>0.18349661084653235</c:v>
                </c:pt>
                <c:pt idx="125">
                  <c:v>0.18379464888340635</c:v>
                </c:pt>
                <c:pt idx="126">
                  <c:v>0.18407647571200414</c:v>
                </c:pt>
                <c:pt idx="127">
                  <c:v>0.18434459154178739</c:v>
                </c:pt>
                <c:pt idx="128">
                  <c:v>0.18460197067696527</c:v>
                </c:pt>
                <c:pt idx="129">
                  <c:v>0.18485199068913971</c:v>
                </c:pt>
                <c:pt idx="130">
                  <c:v>0.18509834972883255</c:v>
                </c:pt>
                <c:pt idx="131">
                  <c:v>0.18534497414805173</c:v>
                </c:pt>
                <c:pt idx="132">
                  <c:v>0.18559591889635385</c:v>
                </c:pt>
                <c:pt idx="133">
                  <c:v>0.18585526338102909</c:v>
                </c:pt>
                <c:pt idx="134">
                  <c:v>0.18612700562681539</c:v>
                </c:pt>
                <c:pt idx="135">
                  <c:v>0.18641495764222782</c:v>
                </c:pt>
                <c:pt idx="136">
                  <c:v>0.1867226448813426</c:v>
                </c:pt>
                <c:pt idx="137">
                  <c:v>0.18705321259523089</c:v>
                </c:pt>
                <c:pt idx="138">
                  <c:v>0.18740934168539525</c:v>
                </c:pt>
                <c:pt idx="139">
                  <c:v>0.18779317642201931</c:v>
                </c:pt>
                <c:pt idx="140">
                  <c:v>0.18820626606424185</c:v>
                </c:pt>
                <c:pt idx="141">
                  <c:v>0.18864952204074825</c:v>
                </c:pt>
                <c:pt idx="142">
                  <c:v>0.18912319191747429</c:v>
                </c:pt>
                <c:pt idx="143">
                  <c:v>0.18962685091577214</c:v>
                </c:pt>
                <c:pt idx="144">
                  <c:v>0.19015941125348945</c:v>
                </c:pt>
                <c:pt idx="145">
                  <c:v>0.19071914908727194</c:v>
                </c:pt>
                <c:pt idx="146">
                  <c:v>0.19130374833974884</c:v>
                </c:pt>
                <c:pt idx="147">
                  <c:v>0.19191036022800745</c:v>
                </c:pt>
                <c:pt idx="148">
                  <c:v>0.19253567686803308</c:v>
                </c:pt>
                <c:pt idx="149">
                  <c:v>0.19317601694194764</c:v>
                </c:pt>
                <c:pt idx="150">
                  <c:v>0.19382742107717377</c:v>
                </c:pt>
                <c:pt idx="151">
                  <c:v>0.19448575432227244</c:v>
                </c:pt>
                <c:pt idx="152">
                  <c:v>0.19514681291087754</c:v>
                </c:pt>
                <c:pt idx="153">
                  <c:v>0.19580643239123674</c:v>
                </c:pt>
                <c:pt idx="154">
                  <c:v>0.19646059417266315</c:v>
                </c:pt>
                <c:pt idx="155">
                  <c:v>0.19710552759272559</c:v>
                </c:pt>
                <c:pt idx="156">
                  <c:v>0.19773780474633895</c:v>
                </c:pt>
                <c:pt idx="157">
                  <c:v>0.19835442553380744</c:v>
                </c:pt>
                <c:pt idx="158">
                  <c:v>0.198952890669716</c:v>
                </c:pt>
                <c:pt idx="159">
                  <c:v>0.19953126074517513</c:v>
                </c:pt>
                <c:pt idx="160">
                  <c:v>0.20008819983695503</c:v>
                </c:pt>
                <c:pt idx="161">
                  <c:v>0.20062300260104848</c:v>
                </c:pt>
                <c:pt idx="162">
                  <c:v>0.20113560425699006</c:v>
                </c:pt>
                <c:pt idx="163">
                  <c:v>0.20162657335640688</c:v>
                </c:pt>
                <c:pt idx="164">
                  <c:v>0.20209708771130863</c:v>
                </c:pt>
                <c:pt idx="165">
                  <c:v>0.20254889433061862</c:v>
                </c:pt>
                <c:pt idx="166">
                  <c:v>0.20298425465426817</c:v>
                </c:pt>
                <c:pt idx="167">
                  <c:v>0.20340587677725352</c:v>
                </c:pt>
                <c:pt idx="168">
                  <c:v>0.20381683670689199</c:v>
                </c:pt>
                <c:pt idx="169">
                  <c:v>0.20422049098453954</c:v>
                </c:pt>
                <c:pt idx="170">
                  <c:v>0.20462038322193621</c:v>
                </c:pt>
                <c:pt idx="171">
                  <c:v>0.20502014724633</c:v>
                </c:pt>
                <c:pt idx="172">
                  <c:v>0.20542340961043237</c:v>
                </c:pt>
                <c:pt idx="173">
                  <c:v>0.20583369420972986</c:v>
                </c:pt>
                <c:pt idx="174">
                  <c:v>0.20625433164929063</c:v>
                </c:pt>
                <c:pt idx="175">
                  <c:v>0.20668837583383493</c:v>
                </c:pt>
                <c:pt idx="176">
                  <c:v>0.20713853000989957</c:v>
                </c:pt>
                <c:pt idx="177">
                  <c:v>0.20760708418453078</c:v>
                </c:pt>
                <c:pt idx="178">
                  <c:v>0.2080958654877918</c:v>
                </c:pt>
                <c:pt idx="179">
                  <c:v>0.20860620264437557</c:v>
                </c:pt>
                <c:pt idx="180">
                  <c:v>0.20913890529322998</c:v>
                </c:pt>
                <c:pt idx="181">
                  <c:v>0.20969425844469924</c:v>
                </c:pt>
                <c:pt idx="182">
                  <c:v>0.21027203191880517</c:v>
                </c:pt>
                <c:pt idx="183">
                  <c:v>0.21087150416678924</c:v>
                </c:pt>
                <c:pt idx="184">
                  <c:v>0.21149149946472789</c:v>
                </c:pt>
                <c:pt idx="185">
                  <c:v>0.21213043708792156</c:v>
                </c:pt>
                <c:pt idx="186">
                  <c:v>0.21278639074080274</c:v>
                </c:pt>
                <c:pt idx="187">
                  <c:v>0.21345715624261175</c:v>
                </c:pt>
                <c:pt idx="188">
                  <c:v>0.21414032525450466</c:v>
                </c:pt>
                <c:pt idx="189">
                  <c:v>0.2148333626930139</c:v>
                </c:pt>
                <c:pt idx="190">
                  <c:v>0.2155336854050347</c:v>
                </c:pt>
                <c:pt idx="191">
                  <c:v>0.216238739685366</c:v>
                </c:pt>
                <c:pt idx="192">
                  <c:v>0.21694607529781251</c:v>
                </c:pt>
                <c:pt idx="193">
                  <c:v>0.21765341381319558</c:v>
                </c:pt>
                <c:pt idx="194">
                  <c:v>0.21835870928987333</c:v>
                </c:pt>
                <c:pt idx="195">
                  <c:v>0.21906019960164258</c:v>
                </c:pt>
                <c:pt idx="196">
                  <c:v>0.21975644703763919</c:v>
                </c:pt>
                <c:pt idx="197">
                  <c:v>0.22044636716060495</c:v>
                </c:pt>
                <c:pt idx="198">
                  <c:v>0.22112924530335931</c:v>
                </c:pt>
                <c:pt idx="199">
                  <c:v>0.22180474048013821</c:v>
                </c:pt>
                <c:pt idx="200">
                  <c:v>0.22247287689975792</c:v>
                </c:pt>
                <c:pt idx="201">
                  <c:v>0.22313402366177115</c:v>
                </c:pt>
                <c:pt idx="202">
                  <c:v>0.22378886358416139</c:v>
                </c:pt>
                <c:pt idx="203">
                  <c:v>0.22443835245348964</c:v>
                </c:pt>
                <c:pt idx="204">
                  <c:v>0.22508367027631948</c:v>
                </c:pt>
                <c:pt idx="205">
                  <c:v>0.22572616634926135</c:v>
                </c:pt>
                <c:pt idx="206">
                  <c:v>0.22636730014460227</c:v>
                </c:pt>
                <c:pt idx="207">
                  <c:v>0.22700858011444325</c:v>
                </c:pt>
                <c:pt idx="208">
                  <c:v>0.22765150256350353</c:v>
                </c:pt>
                <c:pt idx="209">
                  <c:v>0.22829749270636057</c:v>
                </c:pt>
                <c:pt idx="210">
                  <c:v>0.22894784993269468</c:v>
                </c:pt>
                <c:pt idx="211">
                  <c:v>0.22960369913715795</c:v>
                </c:pt>
                <c:pt idx="212">
                  <c:v>0.23026594974976433</c:v>
                </c:pt>
                <c:pt idx="213">
                  <c:v>0.23093526382842811</c:v>
                </c:pt>
                <c:pt idx="214">
                  <c:v>0.23161203425468102</c:v>
                </c:pt>
                <c:pt idx="215">
                  <c:v>0.23229637372406842</c:v>
                </c:pt>
                <c:pt idx="216">
                  <c:v>0.23298811485068427</c:v>
                </c:pt>
                <c:pt idx="217">
                  <c:v>0.23368682131945206</c:v>
                </c:pt>
                <c:pt idx="218">
                  <c:v>0.23439180964680872</c:v>
                </c:pt>
                <c:pt idx="219">
                  <c:v>0.23510218073982969</c:v>
                </c:pt>
                <c:pt idx="220">
                  <c:v>0.23581686011186775</c:v>
                </c:pt>
                <c:pt idx="221">
                  <c:v>0.23653464531167856</c:v>
                </c:pt>
                <c:pt idx="222">
                  <c:v>0.23725425887124629</c:v>
                </c:pt>
                <c:pt idx="223">
                  <c:v>0.23797440488414168</c:v>
                </c:pt>
                <c:pt idx="224">
                  <c:v>0.23869382718936549</c:v>
                </c:pt>
                <c:pt idx="225">
                  <c:v>0.23941136707298938</c:v>
                </c:pt>
                <c:pt idx="226">
                  <c:v>0.24012601839837089</c:v>
                </c:pt>
                <c:pt idx="227">
                  <c:v>0.24083697815035521</c:v>
                </c:pt>
                <c:pt idx="228">
                  <c:v>0.24154369051456115</c:v>
                </c:pt>
                <c:pt idx="229">
                  <c:v>0.24224588281714432</c:v>
                </c:pt>
                <c:pt idx="230">
                  <c:v>0.24294359190525938</c:v>
                </c:pt>
                <c:pt idx="231">
                  <c:v>0.24363717985869471</c:v>
                </c:pt>
                <c:pt idx="232">
                  <c:v>0.24432733826586173</c:v>
                </c:pt>
                <c:pt idx="233">
                  <c:v>0.24501508067288569</c:v>
                </c:pt>
                <c:pt idx="234">
                  <c:v>0.24570172320551364</c:v>
                </c:pt>
                <c:pt idx="235">
                  <c:v>0.24638885375577502</c:v>
                </c:pt>
                <c:pt idx="236">
                  <c:v>0.24707829051340013</c:v>
                </c:pt>
                <c:pt idx="237">
                  <c:v>0.24777203098472</c:v>
                </c:pt>
                <c:pt idx="238">
                  <c:v>0.24847219297589618</c:v>
                </c:pt>
                <c:pt idx="239">
                  <c:v>0.24918094930370671</c:v>
                </c:pt>
                <c:pt idx="240">
                  <c:v>0.24990045823329865</c:v>
                </c:pt>
                <c:pt idx="241">
                  <c:v>0.25063279181784992</c:v>
                </c:pt>
                <c:pt idx="242">
                  <c:v>0.25137986441950488</c:v>
                </c:pt>
                <c:pt idx="243">
                  <c:v>0.25214336373016977</c:v>
                </c:pt>
                <c:pt idx="244">
                  <c:v>0.25292468657181644</c:v>
                </c:pt>
                <c:pt idx="245">
                  <c:v>0.25372488164782681</c:v>
                </c:pt>
                <c:pt idx="246">
                  <c:v>0.2545446012377397</c:v>
                </c:pt>
                <c:pt idx="247">
                  <c:v>0.25538406358407428</c:v>
                </c:pt>
                <c:pt idx="248">
                  <c:v>0.25624302741812244</c:v>
                </c:pt>
                <c:pt idx="249">
                  <c:v>0.25712077972070801</c:v>
                </c:pt>
                <c:pt idx="250">
                  <c:v>0.25801613742447671</c:v>
                </c:pt>
                <c:pt idx="251">
                  <c:v>0.25892746334699268</c:v>
                </c:pt>
                <c:pt idx="252">
                  <c:v>0.25985269621276075</c:v>
                </c:pt>
                <c:pt idx="253">
                  <c:v>0.26078939419005565</c:v>
                </c:pt>
                <c:pt idx="254">
                  <c:v>0.26173479094404684</c:v>
                </c:pt>
                <c:pt idx="255">
                  <c:v>0.26268586281668149</c:v>
                </c:pt>
                <c:pt idx="256">
                  <c:v>0.2636394053766935</c:v>
                </c:pt>
                <c:pt idx="257">
                  <c:v>0.26459211727978982</c:v>
                </c:pt>
                <c:pt idx="258">
                  <c:v>0.26554068911912054</c:v>
                </c:pt>
                <c:pt idx="259">
                  <c:v>0.26648189476361495</c:v>
                </c:pt>
                <c:pt idx="260">
                  <c:v>0.26741268256660078</c:v>
                </c:pt>
                <c:pt idx="261">
                  <c:v>0.26833026378983504</c:v>
                </c:pt>
                <c:pt idx="262">
                  <c:v>0.26923219562934264</c:v>
                </c:pt>
                <c:pt idx="263">
                  <c:v>0.27011645635030845</c:v>
                </c:pt>
                <c:pt idx="264">
                  <c:v>0.2709815102319908</c:v>
                </c:pt>
                <c:pt idx="265">
                  <c:v>0.2718263602891966</c:v>
                </c:pt>
                <c:pt idx="266">
                  <c:v>0.27265058706495893</c:v>
                </c:pt>
                <c:pt idx="267">
                  <c:v>0.27345437216945356</c:v>
                </c:pt>
                <c:pt idx="268">
                  <c:v>0.27423850566589181</c:v>
                </c:pt>
                <c:pt idx="269">
                  <c:v>0.27500437685830548</c:v>
                </c:pt>
                <c:pt idx="270">
                  <c:v>0.27575394850566681</c:v>
                </c:pt>
                <c:pt idx="271">
                  <c:v>0.27648971496796548</c:v>
                </c:pt>
                <c:pt idx="272">
                  <c:v>0.27721464524796602</c:v>
                </c:pt>
                <c:pt idx="273">
                  <c:v>0.27793211233887405</c:v>
                </c:pt>
                <c:pt idx="274">
                  <c:v>0.2786458106896248</c:v>
                </c:pt>
                <c:pt idx="275">
                  <c:v>0.27935966395187961</c:v>
                </c:pt>
                <c:pt idx="276">
                  <c:v>0.28007772547164222</c:v>
                </c:pt>
                <c:pt idx="277">
                  <c:v>0.2808040742098683</c:v>
                </c:pt>
                <c:pt idx="278">
                  <c:v>0.28154270892747491</c:v>
                </c:pt>
                <c:pt idx="279">
                  <c:v>0.28229744354058539</c:v>
                </c:pt>
                <c:pt idx="280">
                  <c:v>0.28307180653501973</c:v>
                </c:pt>
                <c:pt idx="281">
                  <c:v>0.28386894723576006</c:v>
                </c:pt>
                <c:pt idx="282">
                  <c:v>0.28469155154675718</c:v>
                </c:pt>
                <c:pt idx="283">
                  <c:v>0.28554176952695798</c:v>
                </c:pt>
                <c:pt idx="284">
                  <c:v>0.28642115684328928</c:v>
                </c:pt>
                <c:pt idx="285">
                  <c:v>0.28733063176565565</c:v>
                </c:pt>
                <c:pt idx="286">
                  <c:v>0.2882704489351795</c:v>
                </c:pt>
                <c:pt idx="287">
                  <c:v>0.28924019067574136</c:v>
                </c:pt>
                <c:pt idx="288">
                  <c:v>0.2902387761268983</c:v>
                </c:pt>
                <c:pt idx="289">
                  <c:v>0.29126448798319871</c:v>
                </c:pt>
                <c:pt idx="290">
                  <c:v>0.29231501613031696</c:v>
                </c:pt>
                <c:pt idx="291">
                  <c:v>0.2933875169987914</c:v>
                </c:pt>
                <c:pt idx="292">
                  <c:v>0.29447868701726065</c:v>
                </c:pt>
                <c:pt idx="293">
                  <c:v>0.29558484815453312</c:v>
                </c:pt>
                <c:pt idx="294">
                  <c:v>0.29670204320541416</c:v>
                </c:pt>
                <c:pt idx="295">
                  <c:v>0.29782613820640336</c:v>
                </c:pt>
                <c:pt idx="296">
                  <c:v>0.29895292917512961</c:v>
                </c:pt>
                <c:pt idx="297">
                  <c:v>0.30007825025228385</c:v>
                </c:pt>
                <c:pt idx="298">
                  <c:v>0.30119808029547812</c:v>
                </c:pt>
                <c:pt idx="299">
                  <c:v>0.30230864502948407</c:v>
                </c:pt>
                <c:pt idx="300">
                  <c:v>0.30340651198963542</c:v>
                </c:pt>
                <c:pt idx="301">
                  <c:v>0.30448867571294613</c:v>
                </c:pt>
                <c:pt idx="302">
                  <c:v>0.30555263091480356</c:v>
                </c:pt>
                <c:pt idx="303">
                  <c:v>0.30659643173709128</c:v>
                </c:pt>
                <c:pt idx="304">
                  <c:v>0.30761873555809416</c:v>
                </c:pt>
                <c:pt idx="305">
                  <c:v>0.30861883029274395</c:v>
                </c:pt>
                <c:pt idx="306">
                  <c:v>0.30959664458634961</c:v>
                </c:pt>
                <c:pt idx="307">
                  <c:v>0.31055274078562434</c:v>
                </c:pt>
                <c:pt idx="308">
                  <c:v>0.31148829106001585</c:v>
                </c:pt>
                <c:pt idx="309">
                  <c:v>0.3124050375121783</c:v>
                </c:pt>
                <c:pt idx="310">
                  <c:v>0.31330523756491857</c:v>
                </c:pt>
                <c:pt idx="311">
                  <c:v>0.31419159631008142</c:v>
                </c:pt>
                <c:pt idx="312">
                  <c:v>0.31506718786027932</c:v>
                </c:pt>
                <c:pt idx="313">
                  <c:v>0.3159353680311483</c:v>
                </c:pt>
                <c:pt idx="314">
                  <c:v>0.31679968090247712</c:v>
                </c:pt>
                <c:pt idx="315">
                  <c:v>0.31766376195145085</c:v>
                </c:pt>
                <c:pt idx="316">
                  <c:v>0.31853124051576742</c:v>
                </c:pt>
                <c:pt idx="317">
                  <c:v>0.31940564432841256</c:v>
                </c:pt>
                <c:pt idx="318">
                  <c:v>0.32029030877021114</c:v>
                </c:pt>
                <c:pt idx="319">
                  <c:v>0.32118829331767529</c:v>
                </c:pt>
                <c:pt idx="320">
                  <c:v>0.3221023074175946</c:v>
                </c:pt>
                <c:pt idx="321">
                  <c:v>0.32303464771990775</c:v>
                </c:pt>
                <c:pt idx="322">
                  <c:v>0.323987148240235</c:v>
                </c:pt>
                <c:pt idx="323">
                  <c:v>0.32496114462452397</c:v>
                </c:pt>
                <c:pt idx="324">
                  <c:v>0.32595745326028691</c:v>
                </c:pt>
                <c:pt idx="325">
                  <c:v>0.32697636553069742</c:v>
                </c:pt>
                <c:pt idx="326">
                  <c:v>0.32801765706091146</c:v>
                </c:pt>
                <c:pt idx="327">
                  <c:v>0.32908061136521383</c:v>
                </c:pt>
                <c:pt idx="328">
                  <c:v>0.33016405688823625</c:v>
                </c:pt>
                <c:pt idx="329">
                  <c:v>0.3312664160547456</c:v>
                </c:pt>
                <c:pt idx="330">
                  <c:v>0.33238576460502145</c:v>
                </c:pt>
                <c:pt idx="331">
                  <c:v>0.33351989922044822</c:v>
                </c:pt>
                <c:pt idx="332">
                  <c:v>0.33466641122583951</c:v>
                </c:pt>
                <c:pt idx="333">
                  <c:v>0.33582276401477884</c:v>
                </c:pt>
                <c:pt idx="334">
                  <c:v>0.33698637177167257</c:v>
                </c:pt>
                <c:pt idx="335">
                  <c:v>0.33815467707199787</c:v>
                </c:pt>
                <c:pt idx="336">
                  <c:v>0.33932522501777385</c:v>
                </c:pt>
                <c:pt idx="337">
                  <c:v>0.34049573171762404</c:v>
                </c:pt>
                <c:pt idx="338">
                  <c:v>0.3416641451355531</c:v>
                </c:pt>
                <c:pt idx="339">
                  <c:v>0.34282869660444248</c:v>
                </c:pt>
                <c:pt idx="340">
                  <c:v>0.34398794162558488</c:v>
                </c:pt>
                <c:pt idx="341">
                  <c:v>0.34514078893522537</c:v>
                </c:pt>
                <c:pt idx="342">
                  <c:v>0.34628651720839798</c:v>
                </c:pt>
                <c:pt idx="343">
                  <c:v>0.34742477917404813</c:v>
                </c:pt>
                <c:pt idx="344">
                  <c:v>0.34855559332038411</c:v>
                </c:pt>
                <c:pt idx="345">
                  <c:v>0.3496793237650877</c:v>
                </c:pt>
                <c:pt idx="346">
                  <c:v>0.35079664923586051</c:v>
                </c:pt>
                <c:pt idx="347">
                  <c:v>0.35190852244568305</c:v>
                </c:pt>
                <c:pt idx="348">
                  <c:v>0.35301612143808825</c:v>
                </c:pt>
                <c:pt idx="349">
                  <c:v>0.35412079471848301</c:v>
                </c:pt>
                <c:pt idx="350">
                  <c:v>0.35522400216353844</c:v>
                </c:pt>
                <c:pt idx="351">
                  <c:v>0.3563272538150386</c:v>
                </c:pt>
                <c:pt idx="352">
                  <c:v>0.35743204870414047</c:v>
                </c:pt>
                <c:pt idx="353">
                  <c:v>0.35853981582732786</c:v>
                </c:pt>
                <c:pt idx="354">
                  <c:v>0.35965185929728705</c:v>
                </c:pt>
                <c:pt idx="355">
                  <c:v>0.36076930952970088</c:v>
                </c:pt>
                <c:pt idx="356">
                  <c:v>0.36189308210703075</c:v>
                </c:pt>
                <c:pt idx="357">
                  <c:v>0.36302384568494972</c:v>
                </c:pt>
                <c:pt idx="358">
                  <c:v>0.36416199998762977</c:v>
                </c:pt>
                <c:pt idx="359">
                  <c:v>0.36530766459179631</c:v>
                </c:pt>
              </c:numCache>
            </c:numRef>
          </c:yVal>
          <c:smooth val="1"/>
        </c:ser>
        <c:axId val="128184320"/>
        <c:axId val="128173952"/>
      </c:scatterChart>
      <c:valAx>
        <c:axId val="12814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Months</a:t>
                </a:r>
              </a:p>
            </c:rich>
          </c:tx>
          <c:layout/>
        </c:title>
        <c:numFmt formatCode="General" sourceLinked="1"/>
        <c:tickLblPos val="nextTo"/>
        <c:crossAx val="128172032"/>
        <c:crossesAt val="-4"/>
        <c:crossBetween val="midCat"/>
      </c:valAx>
      <c:valAx>
        <c:axId val="1281720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dT/dt</a:t>
                </a:r>
                <a:r>
                  <a:rPr lang="en-US" baseline="0"/>
                  <a:t> </a:t>
                </a:r>
                <a:r>
                  <a:rPr lang="en-US"/>
                  <a:t> °C/month - Temperature </a:t>
                </a:r>
                <a:r>
                  <a:rPr lang="en-US" sz="1000" b="1" i="0" u="none" strike="noStrike" baseline="0"/>
                  <a:t>°C</a:t>
                </a:r>
                <a:endParaRPr lang="en-US"/>
              </a:p>
            </c:rich>
          </c:tx>
          <c:layout/>
        </c:title>
        <c:numFmt formatCode="0.00" sourceLinked="1"/>
        <c:tickLblPos val="nextTo"/>
        <c:crossAx val="128149376"/>
        <c:crosses val="autoZero"/>
        <c:crossBetween val="midCat"/>
      </c:valAx>
      <c:valAx>
        <c:axId val="128173952"/>
        <c:scaling>
          <c:orientation val="minMax"/>
          <c:min val="-2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dCO2/dt ppmv/month</a:t>
                </a:r>
              </a:p>
            </c:rich>
          </c:tx>
          <c:layout/>
        </c:title>
        <c:numFmt formatCode="General" sourceLinked="1"/>
        <c:tickLblPos val="nextTo"/>
        <c:crossAx val="128184320"/>
        <c:crosses val="max"/>
        <c:crossBetween val="midCat"/>
      </c:valAx>
      <c:valAx>
        <c:axId val="128184320"/>
        <c:scaling>
          <c:orientation val="minMax"/>
        </c:scaling>
        <c:delete val="1"/>
        <c:axPos val="b"/>
        <c:numFmt formatCode="General" sourceLinked="1"/>
        <c:tickLblPos val="none"/>
        <c:crossAx val="128173952"/>
        <c:crosses val="autoZero"/>
        <c:crossBetween val="midCat"/>
      </c:valAx>
    </c:plotArea>
    <c:legend>
      <c:legendPos val="b"/>
      <c:layout/>
    </c:legend>
    <c:plotVisOnly val="1"/>
  </c:chart>
  <c:spPr>
    <a:ln w="12700">
      <a:solidFill>
        <a:schemeClr val="tx1"/>
      </a:solidFill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</xdr:row>
      <xdr:rowOff>0</xdr:rowOff>
    </xdr:from>
    <xdr:to>
      <xdr:col>36</xdr:col>
      <xdr:colOff>0</xdr:colOff>
      <xdr:row>24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26</xdr:row>
      <xdr:rowOff>0</xdr:rowOff>
    </xdr:from>
    <xdr:to>
      <xdr:col>36</xdr:col>
      <xdr:colOff>0</xdr:colOff>
      <xdr:row>45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45</xdr:row>
      <xdr:rowOff>7620</xdr:rowOff>
    </xdr:from>
    <xdr:to>
      <xdr:col>36</xdr:col>
      <xdr:colOff>0</xdr:colOff>
      <xdr:row>64</xdr:row>
      <xdr:rowOff>99060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Z367"/>
  <sheetViews>
    <sheetView tabSelected="1" topLeftCell="T1" workbookViewId="0">
      <pane ySplit="4" topLeftCell="A5" activePane="bottomLeft" state="frozenSplit"/>
      <selection activeCell="M1" sqref="M1"/>
      <selection pane="bottomLeft" activeCell="AC3" sqref="AC3"/>
    </sheetView>
  </sheetViews>
  <sheetFormatPr defaultRowHeight="14.4"/>
  <cols>
    <col min="1" max="1" width="3.21875" customWidth="1"/>
    <col min="3" max="3" width="7.44140625" customWidth="1"/>
    <col min="4" max="4" width="7.77734375" customWidth="1"/>
    <col min="5" max="5" width="7.33203125" customWidth="1"/>
    <col min="6" max="6" width="6.77734375" style="2" customWidth="1"/>
    <col min="7" max="7" width="6.33203125" bestFit="1" customWidth="1"/>
    <col min="8" max="8" width="8.21875" customWidth="1"/>
    <col min="9" max="9" width="11.109375" bestFit="1" customWidth="1"/>
    <col min="10" max="10" width="7.109375" style="29" bestFit="1" customWidth="1"/>
    <col min="11" max="11" width="12.77734375" bestFit="1" customWidth="1"/>
    <col min="12" max="12" width="10.5546875" bestFit="1" customWidth="1"/>
    <col min="13" max="15" width="10.21875" style="4" customWidth="1"/>
    <col min="16" max="16" width="10.21875" customWidth="1"/>
    <col min="17" max="17" width="7.109375" style="2" customWidth="1"/>
    <col min="18" max="18" width="8.6640625" customWidth="1"/>
    <col min="19" max="19" width="11.33203125" bestFit="1" customWidth="1"/>
    <col min="20" max="20" width="15" bestFit="1" customWidth="1"/>
    <col min="21" max="21" width="14" bestFit="1" customWidth="1"/>
    <col min="22" max="22" width="12.88671875" customWidth="1"/>
    <col min="24" max="24" width="1.5546875" customWidth="1"/>
    <col min="27" max="27" width="10.77734375" customWidth="1"/>
    <col min="28" max="28" width="6.77734375" customWidth="1"/>
    <col min="31" max="31" width="12.77734375" customWidth="1"/>
    <col min="32" max="32" width="8" bestFit="1" customWidth="1"/>
    <col min="33" max="33" width="9.5546875" bestFit="1" customWidth="1"/>
    <col min="34" max="34" width="8.5546875" bestFit="1" customWidth="1"/>
    <col min="35" max="35" width="9.6640625" customWidth="1"/>
    <col min="37" max="37" width="1.44140625" customWidth="1"/>
    <col min="38" max="38" width="7.21875" customWidth="1"/>
    <col min="46" max="46" width="8.88671875" customWidth="1"/>
    <col min="47" max="48" width="9" bestFit="1" customWidth="1"/>
    <col min="51" max="51" width="1.5546875" customWidth="1"/>
  </cols>
  <sheetData>
    <row r="1" spans="2:52">
      <c r="Y1" s="6" t="s">
        <v>4</v>
      </c>
      <c r="Z1" s="1">
        <v>0.25</v>
      </c>
      <c r="AA1" s="6" t="s">
        <v>5</v>
      </c>
      <c r="AB1" s="1">
        <v>0.33329999999999999</v>
      </c>
      <c r="AC1" s="6" t="s">
        <v>6</v>
      </c>
      <c r="AD1" s="1">
        <v>0</v>
      </c>
      <c r="AE1" s="20" t="s">
        <v>7</v>
      </c>
      <c r="AF1" s="25">
        <v>2E-3</v>
      </c>
      <c r="AG1" s="6" t="s">
        <v>20</v>
      </c>
      <c r="AH1" s="1">
        <v>8</v>
      </c>
      <c r="AI1" s="6" t="s">
        <v>28</v>
      </c>
      <c r="AJ1" s="1">
        <v>24</v>
      </c>
      <c r="AL1" s="6" t="s">
        <v>9</v>
      </c>
      <c r="AM1" s="1">
        <v>600</v>
      </c>
    </row>
    <row r="2" spans="2:52">
      <c r="Y2" s="6" t="s">
        <v>30</v>
      </c>
      <c r="Z2" s="1">
        <v>380</v>
      </c>
      <c r="AA2" s="6" t="s">
        <v>24</v>
      </c>
      <c r="AB2" s="1">
        <v>2</v>
      </c>
      <c r="AC2" s="6" t="s">
        <v>16</v>
      </c>
      <c r="AD2" s="1">
        <v>0</v>
      </c>
      <c r="AE2" s="6" t="s">
        <v>17</v>
      </c>
      <c r="AF2" s="32">
        <v>2.0000000000000002E-5</v>
      </c>
      <c r="AG2" s="6" t="s">
        <v>32</v>
      </c>
      <c r="AH2" s="1">
        <v>16</v>
      </c>
      <c r="AI2" s="6" t="s">
        <v>10</v>
      </c>
      <c r="AJ2" s="1">
        <f>1-EXP(-1/Nat_tau)</f>
        <v>4.0810542890861834E-2</v>
      </c>
      <c r="AL2" s="6" t="s">
        <v>11</v>
      </c>
      <c r="AM2" s="1">
        <f>(1-EXP(-1/Sink_tau))/12</f>
        <v>1.3877321242177407E-4</v>
      </c>
      <c r="AN2" s="6"/>
      <c r="AO2" s="1"/>
      <c r="AP2" s="6"/>
      <c r="AQ2" s="1"/>
      <c r="AR2" s="6"/>
      <c r="AS2" s="1"/>
      <c r="AT2" s="6"/>
      <c r="AU2" s="1"/>
      <c r="AV2" s="6"/>
      <c r="AW2" s="1"/>
      <c r="AY2" s="6"/>
      <c r="AZ2" s="1"/>
    </row>
    <row r="3" spans="2:52">
      <c r="Y3" s="6" t="s">
        <v>8</v>
      </c>
      <c r="Z3" s="1">
        <v>290</v>
      </c>
      <c r="AA3" s="6" t="s">
        <v>21</v>
      </c>
      <c r="AB3" s="1">
        <v>345</v>
      </c>
      <c r="AK3" s="1"/>
      <c r="AN3" s="6"/>
      <c r="AO3" s="1"/>
      <c r="AP3" s="6"/>
      <c r="AQ3" s="1"/>
      <c r="AR3" s="6"/>
      <c r="AS3" s="1"/>
      <c r="AT3" s="6"/>
      <c r="AU3" s="1"/>
      <c r="AV3" s="6"/>
      <c r="AW3" s="1"/>
      <c r="AY3" s="6"/>
      <c r="AZ3" s="1"/>
    </row>
    <row r="4" spans="2:52">
      <c r="B4" s="9" t="s">
        <v>2</v>
      </c>
      <c r="C4" s="9" t="s">
        <v>0</v>
      </c>
      <c r="D4" s="9" t="s">
        <v>1</v>
      </c>
      <c r="E4" s="9" t="s">
        <v>3</v>
      </c>
      <c r="F4" s="21" t="s">
        <v>27</v>
      </c>
      <c r="G4" s="9" t="s">
        <v>36</v>
      </c>
      <c r="H4" s="9" t="s">
        <v>22</v>
      </c>
      <c r="I4" s="9" t="s">
        <v>26</v>
      </c>
      <c r="J4" s="30" t="s">
        <v>31</v>
      </c>
      <c r="K4" s="9" t="s">
        <v>39</v>
      </c>
      <c r="L4" s="9" t="s">
        <v>35</v>
      </c>
      <c r="M4" s="24" t="s">
        <v>34</v>
      </c>
      <c r="N4" s="24" t="s">
        <v>38</v>
      </c>
      <c r="O4" s="24" t="s">
        <v>33</v>
      </c>
      <c r="P4" s="9"/>
      <c r="Q4" s="21" t="s">
        <v>15</v>
      </c>
      <c r="R4" s="9" t="str">
        <f>"dT/dt*"&amp;Bio_ppmv</f>
        <v>dT/dt*8</v>
      </c>
      <c r="S4" s="9" t="s">
        <v>23</v>
      </c>
      <c r="T4" s="9" t="s">
        <v>29</v>
      </c>
      <c r="U4" s="9" t="s">
        <v>41</v>
      </c>
      <c r="V4" s="9" t="s">
        <v>37</v>
      </c>
      <c r="AE4" s="2"/>
      <c r="AK4" s="1"/>
    </row>
    <row r="5" spans="2:52" ht="7.8" customHeight="1">
      <c r="B5" s="9"/>
      <c r="C5" s="9"/>
      <c r="D5" s="9"/>
      <c r="E5" s="9"/>
      <c r="F5" s="21"/>
      <c r="G5" s="9"/>
      <c r="H5" s="9"/>
      <c r="I5" s="9"/>
      <c r="J5" s="30"/>
      <c r="K5" s="9"/>
      <c r="L5" s="9"/>
      <c r="M5" s="24"/>
      <c r="N5" s="24"/>
      <c r="O5" s="24"/>
      <c r="P5" s="9"/>
      <c r="Q5" s="21"/>
      <c r="R5" s="9"/>
      <c r="S5" s="9"/>
      <c r="T5" s="9"/>
      <c r="AB5" s="6"/>
      <c r="AD5" s="6"/>
      <c r="AP5" s="6"/>
      <c r="AR5" s="6"/>
    </row>
    <row r="6" spans="2:52">
      <c r="B6" s="5">
        <v>0</v>
      </c>
      <c r="C6" s="7">
        <f t="shared" ref="C6:C69" si="0">SIN(RADIANS(B6*360/12*sin1_cyc_yr))</f>
        <v>0</v>
      </c>
      <c r="D6" s="7">
        <f t="shared" ref="D6:D69" si="1">SIN(RADIANS(B6*360/12*sin2_cyc_yr))</f>
        <v>0</v>
      </c>
      <c r="E6" s="8">
        <v>0</v>
      </c>
      <c r="F6" s="22">
        <v>0</v>
      </c>
      <c r="G6" s="3">
        <f>SUM(C6:F6)</f>
        <v>0</v>
      </c>
      <c r="H6" s="7">
        <v>0</v>
      </c>
      <c r="I6" s="7">
        <v>0</v>
      </c>
      <c r="J6" s="31">
        <f>CO2_base</f>
        <v>290</v>
      </c>
      <c r="K6" s="7">
        <f>E_start/12</f>
        <v>0.16666666666666666</v>
      </c>
      <c r="L6" s="7">
        <f>E_base</f>
        <v>380</v>
      </c>
      <c r="M6" s="8">
        <f>CO2_start</f>
        <v>345</v>
      </c>
      <c r="N6" s="8">
        <f t="shared" ref="N6:N69" si="2">M6-CO2_start</f>
        <v>0</v>
      </c>
      <c r="O6" s="8">
        <f t="shared" ref="O6:O69" si="3">J6+N6-CO2_base</f>
        <v>0</v>
      </c>
      <c r="P6" s="7"/>
      <c r="R6" s="3"/>
      <c r="S6" s="5"/>
      <c r="T6" s="5"/>
    </row>
    <row r="7" spans="2:52" s="5" customFormat="1">
      <c r="B7">
        <v>1</v>
      </c>
      <c r="C7" s="7">
        <f t="shared" si="0"/>
        <v>0.13052619222005157</v>
      </c>
      <c r="D7" s="7">
        <f t="shared" si="1"/>
        <v>0.17363098950269384</v>
      </c>
      <c r="E7" s="4">
        <v>0</v>
      </c>
      <c r="F7" s="2">
        <f t="shared" ref="F7:F42" si="4">B7*Slope</f>
        <v>2E-3</v>
      </c>
      <c r="G7" s="3">
        <f>SUM(C7:F7)</f>
        <v>0.30615718172274542</v>
      </c>
      <c r="H7" s="3">
        <f>alpha1*(G7*Bio_ppmv-H6)+H6</f>
        <v>9.9955526368331868E-2</v>
      </c>
      <c r="I7" s="3">
        <f t="shared" ref="I7:I70" si="5">alpha1*(G7*ocean_ppmv-I6)+I6</f>
        <v>0.19991105273666374</v>
      </c>
      <c r="J7" s="29">
        <f t="shared" ref="J7:J70" si="6">CO2_base+I7</f>
        <v>290.19991105273664</v>
      </c>
      <c r="K7" s="3">
        <f t="shared" ref="K7:K70" si="7">(E_start+B7*E_slope+B7^2*E_lin)/12</f>
        <v>0.16666833333333334</v>
      </c>
      <c r="L7" s="3">
        <f>L6+K7</f>
        <v>380.16666833333335</v>
      </c>
      <c r="M7" s="3">
        <f t="shared" ref="M7:M70" si="8">M6+K7-(M6+K7-(J7))*alpha2</f>
        <v>345.15904041984913</v>
      </c>
      <c r="N7" s="8">
        <f t="shared" si="2"/>
        <v>0.1590404198491342</v>
      </c>
      <c r="O7" s="8">
        <f t="shared" si="3"/>
        <v>0.35895147258577254</v>
      </c>
      <c r="P7" s="3"/>
      <c r="Q7" s="2">
        <f>G7-G6</f>
        <v>0.30615718172274542</v>
      </c>
      <c r="R7" s="3">
        <f t="shared" ref="R7:R70" si="9">Q7*Bio_ppmv</f>
        <v>2.4492574537819634</v>
      </c>
      <c r="S7" s="3">
        <f>H7-H6</f>
        <v>9.9955526368331868E-2</v>
      </c>
      <c r="T7" s="3">
        <f>I7-I6</f>
        <v>0.19991105273666374</v>
      </c>
      <c r="U7" s="8">
        <f>N7-N6</f>
        <v>0.1590404198491342</v>
      </c>
      <c r="V7" s="8">
        <f>O7-O6</f>
        <v>0.35895147258577254</v>
      </c>
      <c r="AA7" s="7"/>
      <c r="AO7" s="7"/>
    </row>
    <row r="8" spans="2:52">
      <c r="B8">
        <v>2</v>
      </c>
      <c r="C8" s="7">
        <f t="shared" si="0"/>
        <v>0.25881904510252074</v>
      </c>
      <c r="D8" s="7">
        <f t="shared" si="1"/>
        <v>0.34198734165692596</v>
      </c>
      <c r="E8" s="4">
        <v>0</v>
      </c>
      <c r="F8" s="2">
        <f t="shared" si="4"/>
        <v>4.0000000000000001E-3</v>
      </c>
      <c r="G8" s="3">
        <f t="shared" ref="G8:G30" si="10">SUM(C8:F8)</f>
        <v>0.60480638675944665</v>
      </c>
      <c r="H8" s="3">
        <f t="shared" ref="H8:H70" si="11">alpha1*(G8*Bio_ppmv-H7)+H7</f>
        <v>0.29333610297240692</v>
      </c>
      <c r="I8" s="3">
        <f t="shared" si="5"/>
        <v>0.58667220594481384</v>
      </c>
      <c r="J8" s="29">
        <f t="shared" si="6"/>
        <v>290.58667220594481</v>
      </c>
      <c r="K8" s="3">
        <f t="shared" si="7"/>
        <v>0.16667333333333334</v>
      </c>
      <c r="L8" s="3">
        <f t="shared" ref="L8:L71" si="12">L7+K8</f>
        <v>380.33334166666668</v>
      </c>
      <c r="M8" s="3">
        <f t="shared" si="8"/>
        <v>345.3181174405421</v>
      </c>
      <c r="N8" s="8">
        <f t="shared" si="2"/>
        <v>0.31811744054209612</v>
      </c>
      <c r="O8" s="8">
        <f t="shared" si="3"/>
        <v>0.90478964648690408</v>
      </c>
      <c r="P8" s="3"/>
      <c r="Q8" s="2">
        <f t="shared" ref="Q8:Q71" si="13">G8-G7</f>
        <v>0.29864920503670123</v>
      </c>
      <c r="R8" s="3">
        <f t="shared" si="9"/>
        <v>2.3891936402936098</v>
      </c>
      <c r="S8" s="3">
        <f t="shared" ref="S8:S71" si="14">H8-H7</f>
        <v>0.19338057660407504</v>
      </c>
      <c r="T8" s="3">
        <f t="shared" ref="T8:T71" si="15">I8-I7</f>
        <v>0.38676115320815008</v>
      </c>
      <c r="U8" s="8">
        <f t="shared" ref="U8:U71" si="16">N8-N7</f>
        <v>0.15907702069296192</v>
      </c>
      <c r="V8" s="8">
        <f t="shared" ref="V8:V71" si="17">O8-O7</f>
        <v>0.54583817390113154</v>
      </c>
      <c r="X8" s="5"/>
      <c r="AA8" s="3"/>
      <c r="AL8" s="5"/>
      <c r="AO8" s="3"/>
    </row>
    <row r="9" spans="2:52">
      <c r="B9">
        <v>3</v>
      </c>
      <c r="C9" s="7">
        <f t="shared" si="0"/>
        <v>0.38268343236508978</v>
      </c>
      <c r="D9" s="7">
        <f t="shared" si="1"/>
        <v>0.49995465433052566</v>
      </c>
      <c r="E9" s="4">
        <v>0</v>
      </c>
      <c r="F9" s="2">
        <f t="shared" si="4"/>
        <v>6.0000000000000001E-3</v>
      </c>
      <c r="G9" s="3">
        <f t="shared" si="10"/>
        <v>0.88863808669561539</v>
      </c>
      <c r="H9" s="3">
        <f t="shared" si="11"/>
        <v>0.57149131937297171</v>
      </c>
      <c r="I9" s="3">
        <f t="shared" si="5"/>
        <v>1.1429826387459434</v>
      </c>
      <c r="J9" s="29">
        <f t="shared" si="6"/>
        <v>291.14298263874593</v>
      </c>
      <c r="K9" s="3">
        <f t="shared" si="7"/>
        <v>0.16668166666666664</v>
      </c>
      <c r="L9" s="3">
        <f t="shared" si="12"/>
        <v>380.50002333333333</v>
      </c>
      <c r="M9" s="3">
        <f t="shared" si="8"/>
        <v>345.4772579187686</v>
      </c>
      <c r="N9" s="8">
        <f t="shared" si="2"/>
        <v>0.47725791876860058</v>
      </c>
      <c r="O9" s="8">
        <f t="shared" si="3"/>
        <v>1.6202405575145349</v>
      </c>
      <c r="P9" s="3"/>
      <c r="Q9" s="2">
        <f t="shared" si="13"/>
        <v>0.28383169993616875</v>
      </c>
      <c r="R9" s="3">
        <f t="shared" si="9"/>
        <v>2.27065359948935</v>
      </c>
      <c r="S9" s="3">
        <f t="shared" si="14"/>
        <v>0.27815521640056479</v>
      </c>
      <c r="T9" s="3">
        <f t="shared" si="15"/>
        <v>0.55631043280112957</v>
      </c>
      <c r="U9" s="8">
        <f t="shared" si="16"/>
        <v>0.15914047822650446</v>
      </c>
      <c r="V9" s="8">
        <f t="shared" si="17"/>
        <v>0.71545091102763081</v>
      </c>
      <c r="X9" s="5"/>
      <c r="AA9" s="3"/>
      <c r="AL9" s="5"/>
      <c r="AO9" s="3"/>
    </row>
    <row r="10" spans="2:52">
      <c r="B10">
        <v>4</v>
      </c>
      <c r="C10" s="7">
        <f t="shared" si="0"/>
        <v>0.49999999999999994</v>
      </c>
      <c r="D10" s="7">
        <f t="shared" si="1"/>
        <v>0.6427341281291522</v>
      </c>
      <c r="E10" s="4">
        <v>0</v>
      </c>
      <c r="F10" s="2">
        <f t="shared" si="4"/>
        <v>8.0000000000000002E-3</v>
      </c>
      <c r="G10" s="3">
        <f t="shared" si="10"/>
        <v>1.1507341281291521</v>
      </c>
      <c r="H10" s="3">
        <f t="shared" si="11"/>
        <v>0.92386512430789192</v>
      </c>
      <c r="I10" s="3">
        <f t="shared" si="5"/>
        <v>1.8477302486157838</v>
      </c>
      <c r="J10" s="29">
        <f t="shared" si="6"/>
        <v>291.84773024861579</v>
      </c>
      <c r="K10" s="3">
        <f t="shared" si="7"/>
        <v>0.16669333333333333</v>
      </c>
      <c r="L10" s="3">
        <f t="shared" si="12"/>
        <v>380.66671666666667</v>
      </c>
      <c r="M10" s="3">
        <f t="shared" si="8"/>
        <v>345.63648577769715</v>
      </c>
      <c r="N10" s="8">
        <f t="shared" si="2"/>
        <v>0.6364857776971462</v>
      </c>
      <c r="O10" s="8">
        <f t="shared" si="3"/>
        <v>2.4842160263129358</v>
      </c>
      <c r="P10" s="3"/>
      <c r="Q10" s="2">
        <f t="shared" si="13"/>
        <v>0.26209604143353671</v>
      </c>
      <c r="R10" s="3">
        <f t="shared" si="9"/>
        <v>2.0967683314682937</v>
      </c>
      <c r="S10" s="3">
        <f t="shared" si="14"/>
        <v>0.35237380493492021</v>
      </c>
      <c r="T10" s="3">
        <f t="shared" si="15"/>
        <v>0.70474760986984042</v>
      </c>
      <c r="U10" s="8">
        <f t="shared" si="16"/>
        <v>0.15922785892854563</v>
      </c>
      <c r="V10" s="8">
        <f t="shared" si="17"/>
        <v>0.86397546879840093</v>
      </c>
      <c r="X10" s="5"/>
      <c r="AA10" s="3"/>
      <c r="AL10" s="5"/>
      <c r="AO10" s="3"/>
    </row>
    <row r="11" spans="2:52">
      <c r="B11">
        <v>5</v>
      </c>
      <c r="C11" s="7">
        <f t="shared" si="0"/>
        <v>0.60876142900872066</v>
      </c>
      <c r="D11" s="7">
        <f t="shared" si="1"/>
        <v>0.76598834640126789</v>
      </c>
      <c r="E11" s="4">
        <v>0</v>
      </c>
      <c r="F11" s="2">
        <f t="shared" si="4"/>
        <v>0.01</v>
      </c>
      <c r="G11" s="3">
        <f t="shared" si="10"/>
        <v>1.3847497754099887</v>
      </c>
      <c r="H11" s="3">
        <f t="shared" si="11"/>
        <v>1.3382608078467984</v>
      </c>
      <c r="I11" s="3">
        <f t="shared" si="5"/>
        <v>2.6765216156935967</v>
      </c>
      <c r="J11" s="29">
        <f t="shared" si="6"/>
        <v>292.67652161569362</v>
      </c>
      <c r="K11" s="3">
        <f t="shared" si="7"/>
        <v>0.16670833333333335</v>
      </c>
      <c r="L11" s="3">
        <f t="shared" si="12"/>
        <v>380.83342500000003</v>
      </c>
      <c r="M11" s="3">
        <f t="shared" si="8"/>
        <v>345.79582155202303</v>
      </c>
      <c r="N11" s="8">
        <f t="shared" si="2"/>
        <v>0.79582155202302829</v>
      </c>
      <c r="O11" s="8">
        <f t="shared" si="3"/>
        <v>3.4723431677166445</v>
      </c>
      <c r="P11" s="3"/>
      <c r="Q11" s="2">
        <f t="shared" si="13"/>
        <v>0.23401564728083657</v>
      </c>
      <c r="R11" s="3">
        <f t="shared" si="9"/>
        <v>1.8721251782466926</v>
      </c>
      <c r="S11" s="3">
        <f t="shared" si="14"/>
        <v>0.41439568353890643</v>
      </c>
      <c r="T11" s="3">
        <f t="shared" si="15"/>
        <v>0.82879136707781287</v>
      </c>
      <c r="U11" s="8">
        <f t="shared" si="16"/>
        <v>0.15933577432588208</v>
      </c>
      <c r="V11" s="8">
        <f t="shared" si="17"/>
        <v>0.98812714140370872</v>
      </c>
      <c r="X11" s="5"/>
      <c r="AA11" s="3"/>
      <c r="AL11" s="5"/>
      <c r="AO11" s="3"/>
    </row>
    <row r="12" spans="2:52">
      <c r="B12">
        <v>6</v>
      </c>
      <c r="C12" s="7">
        <f t="shared" si="0"/>
        <v>0.70710678118654746</v>
      </c>
      <c r="D12" s="7">
        <f t="shared" si="1"/>
        <v>0.8659730391584588</v>
      </c>
      <c r="E12" s="4">
        <v>0</v>
      </c>
      <c r="F12" s="2">
        <f t="shared" si="4"/>
        <v>1.2E-2</v>
      </c>
      <c r="G12" s="3">
        <f t="shared" si="10"/>
        <v>1.5850798203450063</v>
      </c>
      <c r="H12" s="3">
        <f t="shared" si="11"/>
        <v>1.8011494016980427</v>
      </c>
      <c r="I12" s="3">
        <f t="shared" si="5"/>
        <v>3.6022988033960854</v>
      </c>
      <c r="J12" s="29">
        <f t="shared" si="6"/>
        <v>293.60229880339608</v>
      </c>
      <c r="K12" s="3">
        <f t="shared" si="7"/>
        <v>0.16672666666666666</v>
      </c>
      <c r="L12" s="3">
        <f t="shared" si="12"/>
        <v>381.00015166666668</v>
      </c>
      <c r="M12" s="3">
        <f t="shared" si="8"/>
        <v>345.95528201867512</v>
      </c>
      <c r="N12" s="8">
        <f t="shared" si="2"/>
        <v>0.95528201867512053</v>
      </c>
      <c r="O12" s="8">
        <f t="shared" si="3"/>
        <v>4.557580822071202</v>
      </c>
      <c r="P12" s="3"/>
      <c r="Q12" s="2">
        <f t="shared" si="13"/>
        <v>0.2003300449350176</v>
      </c>
      <c r="R12" s="3">
        <f t="shared" si="9"/>
        <v>1.6026403594801408</v>
      </c>
      <c r="S12" s="3">
        <f t="shared" si="14"/>
        <v>0.46288859385124437</v>
      </c>
      <c r="T12" s="3">
        <f t="shared" si="15"/>
        <v>0.92577718770248874</v>
      </c>
      <c r="U12" s="8">
        <f t="shared" si="16"/>
        <v>0.15946046665209224</v>
      </c>
      <c r="V12" s="8">
        <f t="shared" si="17"/>
        <v>1.0852376543545574</v>
      </c>
      <c r="X12" s="5"/>
      <c r="AA12" s="3"/>
      <c r="AL12" s="5"/>
      <c r="AO12" s="3"/>
    </row>
    <row r="13" spans="2:52">
      <c r="B13">
        <v>7</v>
      </c>
      <c r="C13" s="7">
        <f t="shared" si="0"/>
        <v>0.79335334029123517</v>
      </c>
      <c r="D13" s="7">
        <f t="shared" si="1"/>
        <v>0.93965082812970291</v>
      </c>
      <c r="E13" s="4">
        <v>0</v>
      </c>
      <c r="F13" s="2">
        <f t="shared" si="4"/>
        <v>1.4E-2</v>
      </c>
      <c r="G13" s="3">
        <f t="shared" si="10"/>
        <v>1.7470041684209381</v>
      </c>
      <c r="H13" s="3">
        <f t="shared" si="11"/>
        <v>2.2980130251540514</v>
      </c>
      <c r="I13" s="3">
        <f t="shared" si="5"/>
        <v>4.5960260503081027</v>
      </c>
      <c r="J13" s="29">
        <f t="shared" si="6"/>
        <v>294.59602605030813</v>
      </c>
      <c r="K13" s="3">
        <f t="shared" si="7"/>
        <v>0.16674833333333336</v>
      </c>
      <c r="L13" s="3">
        <f t="shared" si="12"/>
        <v>381.1669</v>
      </c>
      <c r="M13" s="3">
        <f t="shared" si="8"/>
        <v>346.11487992286823</v>
      </c>
      <c r="N13" s="8">
        <f t="shared" si="2"/>
        <v>1.1148799228682265</v>
      </c>
      <c r="O13" s="8">
        <f t="shared" si="3"/>
        <v>5.7109059731763523</v>
      </c>
      <c r="P13" s="3"/>
      <c r="Q13" s="2">
        <f t="shared" si="13"/>
        <v>0.16192434807593181</v>
      </c>
      <c r="R13" s="3">
        <f t="shared" si="9"/>
        <v>1.2953947846074545</v>
      </c>
      <c r="S13" s="3">
        <f t="shared" si="14"/>
        <v>0.49686362345600865</v>
      </c>
      <c r="T13" s="3">
        <f t="shared" si="15"/>
        <v>0.9937272469120173</v>
      </c>
      <c r="U13" s="8">
        <f t="shared" si="16"/>
        <v>0.15959790419310593</v>
      </c>
      <c r="V13" s="8">
        <f t="shared" si="17"/>
        <v>1.1533251511051503</v>
      </c>
      <c r="X13" s="5"/>
      <c r="AA13" s="3"/>
      <c r="AL13" s="5"/>
      <c r="AO13" s="3"/>
    </row>
    <row r="14" spans="2:52">
      <c r="B14">
        <v>8</v>
      </c>
      <c r="C14" s="7">
        <f t="shared" si="0"/>
        <v>0.8660254037844386</v>
      </c>
      <c r="D14" s="7">
        <f t="shared" si="1"/>
        <v>0.98478349755309669</v>
      </c>
      <c r="E14" s="4">
        <v>0</v>
      </c>
      <c r="F14" s="2">
        <f t="shared" si="4"/>
        <v>1.6E-2</v>
      </c>
      <c r="G14" s="3">
        <f t="shared" si="10"/>
        <v>1.8668089013375353</v>
      </c>
      <c r="H14" s="3">
        <f t="shared" si="11"/>
        <v>2.8137137439238682</v>
      </c>
      <c r="I14" s="3">
        <f t="shared" si="5"/>
        <v>5.6274274878477364</v>
      </c>
      <c r="J14" s="29">
        <f t="shared" si="6"/>
        <v>295.62742748784774</v>
      </c>
      <c r="K14" s="3">
        <f t="shared" si="7"/>
        <v>0.16677333333333333</v>
      </c>
      <c r="L14" s="3">
        <f t="shared" si="12"/>
        <v>381.33367333333331</v>
      </c>
      <c r="M14" s="3">
        <f t="shared" si="8"/>
        <v>346.27462380656891</v>
      </c>
      <c r="N14" s="8">
        <f t="shared" si="2"/>
        <v>1.2746238065689113</v>
      </c>
      <c r="O14" s="8">
        <f t="shared" si="3"/>
        <v>6.9020512944166512</v>
      </c>
      <c r="P14" s="3"/>
      <c r="Q14" s="2">
        <f t="shared" si="13"/>
        <v>0.11980473291659721</v>
      </c>
      <c r="R14" s="3">
        <f t="shared" si="9"/>
        <v>0.9584378633327777</v>
      </c>
      <c r="S14" s="3">
        <f t="shared" si="14"/>
        <v>0.51570071876981682</v>
      </c>
      <c r="T14" s="3">
        <f t="shared" si="15"/>
        <v>1.0314014375396336</v>
      </c>
      <c r="U14" s="8">
        <f t="shared" si="16"/>
        <v>0.15974388370068482</v>
      </c>
      <c r="V14" s="8">
        <f t="shared" si="17"/>
        <v>1.1911453212402989</v>
      </c>
      <c r="X14" s="5"/>
      <c r="AA14" s="3"/>
      <c r="AL14" s="5"/>
      <c r="AO14" s="3"/>
    </row>
    <row r="15" spans="2:52">
      <c r="B15">
        <v>9</v>
      </c>
      <c r="C15" s="7">
        <f t="shared" si="0"/>
        <v>0.92387953251128674</v>
      </c>
      <c r="D15" s="7">
        <f t="shared" si="1"/>
        <v>0.99999998766299447</v>
      </c>
      <c r="E15" s="4">
        <v>0</v>
      </c>
      <c r="F15" s="2">
        <f t="shared" si="4"/>
        <v>1.8000000000000002E-2</v>
      </c>
      <c r="G15" s="3">
        <f t="shared" si="10"/>
        <v>1.9418795201742813</v>
      </c>
      <c r="H15" s="3">
        <f t="shared" si="11"/>
        <v>3.3328778180705254</v>
      </c>
      <c r="I15" s="3">
        <f t="shared" si="5"/>
        <v>6.6657556361410508</v>
      </c>
      <c r="J15" s="29">
        <f t="shared" si="6"/>
        <v>296.66575563614106</v>
      </c>
      <c r="K15" s="3">
        <f t="shared" si="7"/>
        <v>0.16680166666666665</v>
      </c>
      <c r="L15" s="3">
        <f t="shared" si="12"/>
        <v>381.50047499999999</v>
      </c>
      <c r="M15" s="3">
        <f t="shared" si="8"/>
        <v>346.43451794363187</v>
      </c>
      <c r="N15" s="8">
        <f t="shared" si="2"/>
        <v>1.4345179436318745</v>
      </c>
      <c r="O15" s="8">
        <f t="shared" si="3"/>
        <v>8.1002735797729315</v>
      </c>
      <c r="P15" s="3"/>
      <c r="Q15" s="2">
        <f t="shared" si="13"/>
        <v>7.5070618836746039E-2</v>
      </c>
      <c r="R15" s="3">
        <f t="shared" si="9"/>
        <v>0.60056495069396831</v>
      </c>
      <c r="S15" s="3">
        <f t="shared" si="14"/>
        <v>0.51916407414665722</v>
      </c>
      <c r="T15" s="3">
        <f t="shared" si="15"/>
        <v>1.0383281482933144</v>
      </c>
      <c r="U15" s="8">
        <f t="shared" si="16"/>
        <v>0.15989413706296318</v>
      </c>
      <c r="V15" s="8">
        <f t="shared" si="17"/>
        <v>1.1982222853562803</v>
      </c>
      <c r="X15" s="5"/>
      <c r="AA15" s="3"/>
      <c r="AL15" s="5"/>
      <c r="AO15" s="3"/>
    </row>
    <row r="16" spans="2:52">
      <c r="B16">
        <v>10</v>
      </c>
      <c r="C16" s="7">
        <f t="shared" si="0"/>
        <v>0.96592582628906831</v>
      </c>
      <c r="D16" s="7">
        <f t="shared" si="1"/>
        <v>0.98483804533697816</v>
      </c>
      <c r="E16" s="4">
        <v>0</v>
      </c>
      <c r="F16" s="2">
        <f t="shared" si="4"/>
        <v>0.02</v>
      </c>
      <c r="G16" s="3">
        <f t="shared" si="10"/>
        <v>1.9707638716260465</v>
      </c>
      <c r="H16" s="3">
        <f t="shared" si="11"/>
        <v>3.840284813012202</v>
      </c>
      <c r="I16" s="3">
        <f t="shared" si="5"/>
        <v>7.6805696260244041</v>
      </c>
      <c r="J16" s="29">
        <f t="shared" si="6"/>
        <v>297.68056962602441</v>
      </c>
      <c r="K16" s="3">
        <f t="shared" si="7"/>
        <v>0.16683333333333331</v>
      </c>
      <c r="L16" s="3">
        <f t="shared" si="12"/>
        <v>381.66730833333332</v>
      </c>
      <c r="M16" s="3">
        <f t="shared" si="8"/>
        <v>346.59456238294132</v>
      </c>
      <c r="N16" s="8">
        <f t="shared" si="2"/>
        <v>1.5945623829413194</v>
      </c>
      <c r="O16" s="8">
        <f t="shared" si="3"/>
        <v>9.275132008965727</v>
      </c>
      <c r="P16" s="3"/>
      <c r="Q16" s="2">
        <f t="shared" si="13"/>
        <v>2.8884351451765156E-2</v>
      </c>
      <c r="R16" s="3">
        <f t="shared" si="9"/>
        <v>0.23107481161412124</v>
      </c>
      <c r="S16" s="3">
        <f t="shared" si="14"/>
        <v>0.50740699494167663</v>
      </c>
      <c r="T16" s="3">
        <f t="shared" si="15"/>
        <v>1.0148139898833533</v>
      </c>
      <c r="U16" s="8">
        <f t="shared" si="16"/>
        <v>0.1600444393094449</v>
      </c>
      <c r="V16" s="8">
        <f t="shared" si="17"/>
        <v>1.1748584291927955</v>
      </c>
      <c r="X16" s="5"/>
      <c r="AA16" s="3"/>
      <c r="AL16" s="5"/>
      <c r="AO16" s="3"/>
    </row>
    <row r="17" spans="2:50">
      <c r="B17">
        <v>11</v>
      </c>
      <c r="C17" s="7">
        <f t="shared" si="0"/>
        <v>0.99144486137381038</v>
      </c>
      <c r="D17" s="7">
        <f t="shared" si="1"/>
        <v>0.93975826662127815</v>
      </c>
      <c r="E17" s="4">
        <v>0</v>
      </c>
      <c r="F17" s="2">
        <f t="shared" si="4"/>
        <v>2.1999999999999999E-2</v>
      </c>
      <c r="G17" s="3">
        <f t="shared" si="10"/>
        <v>1.9532031279950886</v>
      </c>
      <c r="H17" s="3">
        <f t="shared" si="11"/>
        <v>4.3212509451745147</v>
      </c>
      <c r="I17" s="3">
        <f t="shared" si="5"/>
        <v>8.6425018903490294</v>
      </c>
      <c r="J17" s="29">
        <f t="shared" si="6"/>
        <v>298.64250189034902</v>
      </c>
      <c r="K17" s="3">
        <f t="shared" si="7"/>
        <v>0.16686833333333331</v>
      </c>
      <c r="L17" s="3">
        <f t="shared" si="12"/>
        <v>381.83417666666668</v>
      </c>
      <c r="M17" s="3">
        <f t="shared" si="8"/>
        <v>346.75475309794319</v>
      </c>
      <c r="N17" s="8">
        <f t="shared" si="2"/>
        <v>1.754753097943194</v>
      </c>
      <c r="O17" s="8">
        <f t="shared" si="3"/>
        <v>10.397254988292218</v>
      </c>
      <c r="P17" s="3"/>
      <c r="Q17" s="2">
        <f t="shared" si="13"/>
        <v>-1.7560743630957942E-2</v>
      </c>
      <c r="R17" s="3">
        <f t="shared" si="9"/>
        <v>-0.14048594904766354</v>
      </c>
      <c r="S17" s="3">
        <f t="shared" si="14"/>
        <v>0.48096613216231265</v>
      </c>
      <c r="T17" s="3">
        <f t="shared" si="15"/>
        <v>0.96193226432462531</v>
      </c>
      <c r="U17" s="8">
        <f t="shared" si="16"/>
        <v>0.16019071500187465</v>
      </c>
      <c r="V17" s="8">
        <f t="shared" si="17"/>
        <v>1.1221229793264911</v>
      </c>
      <c r="X17" s="5"/>
      <c r="AA17" s="3"/>
      <c r="AL17" s="5"/>
      <c r="AO17" s="3"/>
    </row>
    <row r="18" spans="2:50">
      <c r="B18">
        <v>12</v>
      </c>
      <c r="C18" s="7">
        <f t="shared" si="0"/>
        <v>1</v>
      </c>
      <c r="D18" s="7">
        <f t="shared" si="1"/>
        <v>0.86613010454473027</v>
      </c>
      <c r="E18" s="4">
        <f t="shared" ref="E18:E81" si="18">Step12</f>
        <v>0</v>
      </c>
      <c r="F18" s="2">
        <f t="shared" si="4"/>
        <v>2.4E-2</v>
      </c>
      <c r="G18" s="3">
        <f t="shared" si="10"/>
        <v>1.8901301045447303</v>
      </c>
      <c r="H18" s="3">
        <f t="shared" si="11"/>
        <v>4.7619962337409483</v>
      </c>
      <c r="I18" s="3">
        <f t="shared" si="5"/>
        <v>9.5239924674818965</v>
      </c>
      <c r="J18" s="29">
        <f t="shared" si="6"/>
        <v>299.52399246748189</v>
      </c>
      <c r="K18" s="3">
        <f t="shared" si="7"/>
        <v>0.16690666666666668</v>
      </c>
      <c r="L18" s="3">
        <f t="shared" si="12"/>
        <v>382.00108333333333</v>
      </c>
      <c r="M18" s="3">
        <f t="shared" si="8"/>
        <v>346.91508223805772</v>
      </c>
      <c r="N18" s="8">
        <f t="shared" si="2"/>
        <v>1.915082238057721</v>
      </c>
      <c r="O18" s="8">
        <f t="shared" si="3"/>
        <v>11.43907470553961</v>
      </c>
      <c r="P18" s="3"/>
      <c r="Q18" s="2">
        <f t="shared" si="13"/>
        <v>-6.3073023450358257E-2</v>
      </c>
      <c r="R18" s="3">
        <f t="shared" si="9"/>
        <v>-0.50458418760286605</v>
      </c>
      <c r="S18" s="3">
        <f t="shared" si="14"/>
        <v>0.44074528856643358</v>
      </c>
      <c r="T18" s="3">
        <f t="shared" si="15"/>
        <v>0.88149057713286716</v>
      </c>
      <c r="U18" s="8">
        <f t="shared" si="16"/>
        <v>0.16032914011452704</v>
      </c>
      <c r="V18" s="8">
        <f t="shared" si="17"/>
        <v>1.0418197172473924</v>
      </c>
      <c r="X18" s="5"/>
      <c r="AA18" s="3"/>
      <c r="AL18" s="5"/>
      <c r="AO18" s="3"/>
    </row>
    <row r="19" spans="2:50">
      <c r="B19">
        <v>13</v>
      </c>
      <c r="C19" s="7">
        <f t="shared" si="0"/>
        <v>0.99144486137381038</v>
      </c>
      <c r="D19" s="7">
        <f t="shared" si="1"/>
        <v>0.76619026728195183</v>
      </c>
      <c r="E19" s="4">
        <f t="shared" si="18"/>
        <v>0</v>
      </c>
      <c r="F19" s="2">
        <f t="shared" si="4"/>
        <v>2.6000000000000002E-2</v>
      </c>
      <c r="G19" s="3">
        <f t="shared" si="10"/>
        <v>1.7836351286557621</v>
      </c>
      <c r="H19" s="3">
        <f t="shared" si="11"/>
        <v>5.1499855255549711</v>
      </c>
      <c r="I19" s="3">
        <f t="shared" si="5"/>
        <v>10.299971051109942</v>
      </c>
      <c r="J19" s="29">
        <f t="shared" si="6"/>
        <v>300.29997105110994</v>
      </c>
      <c r="K19" s="3">
        <f t="shared" si="7"/>
        <v>0.16694833333333334</v>
      </c>
      <c r="L19" s="3">
        <f t="shared" si="12"/>
        <v>382.16803166666665</v>
      </c>
      <c r="M19" s="3">
        <f t="shared" si="8"/>
        <v>347.07553847470768</v>
      </c>
      <c r="N19" s="8">
        <f t="shared" si="2"/>
        <v>2.0755384747076846</v>
      </c>
      <c r="O19" s="8">
        <f t="shared" si="3"/>
        <v>12.37550952581762</v>
      </c>
      <c r="P19" s="3"/>
      <c r="Q19" s="2">
        <f t="shared" si="13"/>
        <v>-0.10649497588896817</v>
      </c>
      <c r="R19" s="3">
        <f t="shared" si="9"/>
        <v>-0.85195980711174535</v>
      </c>
      <c r="S19" s="3">
        <f t="shared" si="14"/>
        <v>0.38798929181402286</v>
      </c>
      <c r="T19" s="3">
        <f t="shared" si="15"/>
        <v>0.77597858362804573</v>
      </c>
      <c r="U19" s="8">
        <f t="shared" si="16"/>
        <v>0.16045623664996356</v>
      </c>
      <c r="V19" s="8">
        <f t="shared" si="17"/>
        <v>0.93643482027800928</v>
      </c>
      <c r="X19" s="5"/>
      <c r="AA19" s="3"/>
      <c r="AL19" s="5"/>
      <c r="AO19" s="3"/>
    </row>
    <row r="20" spans="2:50">
      <c r="B20">
        <v>14</v>
      </c>
      <c r="C20" s="7">
        <f t="shared" si="0"/>
        <v>0.96592582628906831</v>
      </c>
      <c r="D20" s="7">
        <f t="shared" si="1"/>
        <v>0.64297477046434159</v>
      </c>
      <c r="E20" s="4">
        <f t="shared" si="18"/>
        <v>0</v>
      </c>
      <c r="F20" s="2">
        <f t="shared" si="4"/>
        <v>2.8000000000000001E-2</v>
      </c>
      <c r="G20" s="3">
        <f t="shared" si="10"/>
        <v>1.63690059675341</v>
      </c>
      <c r="H20" s="3">
        <f t="shared" si="11"/>
        <v>5.4742342364720518</v>
      </c>
      <c r="I20" s="3">
        <f t="shared" si="5"/>
        <v>10.948468472944104</v>
      </c>
      <c r="J20" s="29">
        <f t="shared" si="6"/>
        <v>300.94846847294411</v>
      </c>
      <c r="K20" s="3">
        <f t="shared" si="7"/>
        <v>0.16699333333333333</v>
      </c>
      <c r="L20" s="3">
        <f t="shared" si="12"/>
        <v>382.33502499999997</v>
      </c>
      <c r="M20" s="3">
        <f t="shared" si="8"/>
        <v>347.23610743215596</v>
      </c>
      <c r="N20" s="8">
        <f t="shared" si="2"/>
        <v>2.2361074321559613</v>
      </c>
      <c r="O20" s="8">
        <f t="shared" si="3"/>
        <v>13.184575905100075</v>
      </c>
      <c r="P20" s="3"/>
      <c r="Q20" s="2">
        <f t="shared" si="13"/>
        <v>-0.14673453190235208</v>
      </c>
      <c r="R20" s="3">
        <f t="shared" si="9"/>
        <v>-1.1738762552188167</v>
      </c>
      <c r="S20" s="3">
        <f t="shared" si="14"/>
        <v>0.32424871091708063</v>
      </c>
      <c r="T20" s="3">
        <f t="shared" si="15"/>
        <v>0.64849742183416126</v>
      </c>
      <c r="U20" s="8">
        <f t="shared" si="16"/>
        <v>0.16056895744827671</v>
      </c>
      <c r="V20" s="8">
        <f t="shared" si="17"/>
        <v>0.80906637928245573</v>
      </c>
      <c r="AA20" s="3"/>
      <c r="AO20" s="3"/>
    </row>
    <row r="21" spans="2:50">
      <c r="B21">
        <v>15</v>
      </c>
      <c r="C21" s="7">
        <f t="shared" si="0"/>
        <v>0.92387953251128674</v>
      </c>
      <c r="D21" s="7">
        <f t="shared" si="1"/>
        <v>0.50022670778320988</v>
      </c>
      <c r="E21" s="4">
        <f t="shared" si="18"/>
        <v>0</v>
      </c>
      <c r="F21" s="2">
        <f t="shared" si="4"/>
        <v>0.03</v>
      </c>
      <c r="G21" s="3">
        <f t="shared" si="10"/>
        <v>1.4541062402944966</v>
      </c>
      <c r="H21" s="3">
        <f t="shared" si="11"/>
        <v>5.725570686069152</v>
      </c>
      <c r="I21" s="3">
        <f t="shared" si="5"/>
        <v>11.451141372138304</v>
      </c>
      <c r="J21" s="29">
        <f t="shared" si="6"/>
        <v>301.4511413721383</v>
      </c>
      <c r="K21" s="3">
        <f t="shared" si="7"/>
        <v>0.16704166666666667</v>
      </c>
      <c r="L21" s="3">
        <f t="shared" si="12"/>
        <v>382.50206666666662</v>
      </c>
      <c r="M21" s="3">
        <f t="shared" si="8"/>
        <v>347.39677219109313</v>
      </c>
      <c r="N21" s="8">
        <f t="shared" si="2"/>
        <v>2.3967721910931346</v>
      </c>
      <c r="O21" s="8">
        <f t="shared" si="3"/>
        <v>13.84791356323143</v>
      </c>
      <c r="P21" s="3"/>
      <c r="Q21" s="2">
        <f t="shared" si="13"/>
        <v>-0.1827943564589134</v>
      </c>
      <c r="R21" s="3">
        <f t="shared" si="9"/>
        <v>-1.4623548516713072</v>
      </c>
      <c r="S21" s="3">
        <f t="shared" si="14"/>
        <v>0.25133644959710022</v>
      </c>
      <c r="T21" s="3">
        <f t="shared" si="15"/>
        <v>0.50267289919420044</v>
      </c>
      <c r="U21" s="8">
        <f t="shared" si="16"/>
        <v>0.16066475893717325</v>
      </c>
      <c r="V21" s="8">
        <f t="shared" si="17"/>
        <v>0.66333765813135415</v>
      </c>
      <c r="AA21" s="3"/>
      <c r="AO21" s="3"/>
    </row>
    <row r="22" spans="2:50">
      <c r="B22">
        <v>16</v>
      </c>
      <c r="C22" s="7">
        <f t="shared" si="0"/>
        <v>0.86602540378443871</v>
      </c>
      <c r="D22" s="7">
        <f t="shared" si="1"/>
        <v>0.34228254166957151</v>
      </c>
      <c r="E22" s="4">
        <f t="shared" si="18"/>
        <v>0</v>
      </c>
      <c r="F22" s="2">
        <f t="shared" si="4"/>
        <v>3.2000000000000001E-2</v>
      </c>
      <c r="G22" s="3">
        <f t="shared" si="10"/>
        <v>1.2403079454540102</v>
      </c>
      <c r="H22" s="3">
        <f t="shared" si="11"/>
        <v>5.8968481628572862</v>
      </c>
      <c r="I22" s="3">
        <f t="shared" si="5"/>
        <v>11.793696325714572</v>
      </c>
      <c r="J22" s="29">
        <f t="shared" si="6"/>
        <v>301.79369632571456</v>
      </c>
      <c r="K22" s="3">
        <f t="shared" si="7"/>
        <v>0.16709333333333332</v>
      </c>
      <c r="L22" s="3">
        <f t="shared" si="12"/>
        <v>382.66915999999998</v>
      </c>
      <c r="M22" s="3">
        <f t="shared" si="8"/>
        <v>347.55751385101371</v>
      </c>
      <c r="N22" s="8">
        <f t="shared" si="2"/>
        <v>2.5575138510137094</v>
      </c>
      <c r="O22" s="8">
        <f t="shared" si="3"/>
        <v>14.351210176728273</v>
      </c>
      <c r="P22" s="3"/>
      <c r="Q22" s="2">
        <f t="shared" si="13"/>
        <v>-0.2137982948404864</v>
      </c>
      <c r="R22" s="3">
        <f t="shared" si="9"/>
        <v>-1.7103863587238912</v>
      </c>
      <c r="S22" s="3">
        <f t="shared" si="14"/>
        <v>0.17127747678813421</v>
      </c>
      <c r="T22" s="3">
        <f t="shared" si="15"/>
        <v>0.34255495357626842</v>
      </c>
      <c r="U22" s="8">
        <f t="shared" si="16"/>
        <v>0.16074165992057488</v>
      </c>
      <c r="V22" s="8">
        <f t="shared" si="17"/>
        <v>0.50329661349684329</v>
      </c>
      <c r="AA22" s="3"/>
      <c r="AO22" s="3"/>
    </row>
    <row r="23" spans="2:50">
      <c r="B23">
        <v>17</v>
      </c>
      <c r="C23" s="7">
        <f t="shared" si="0"/>
        <v>0.79335334029123517</v>
      </c>
      <c r="D23" s="7">
        <f t="shared" si="1"/>
        <v>0.17394036836155033</v>
      </c>
      <c r="E23" s="4">
        <f t="shared" si="18"/>
        <v>0</v>
      </c>
      <c r="F23" s="2">
        <f t="shared" si="4"/>
        <v>3.4000000000000002E-2</v>
      </c>
      <c r="G23" s="3">
        <f t="shared" si="10"/>
        <v>1.0012937086527856</v>
      </c>
      <c r="H23" s="3">
        <f t="shared" si="11"/>
        <v>5.9831013067326957</v>
      </c>
      <c r="I23" s="3">
        <f t="shared" si="5"/>
        <v>11.966202613465391</v>
      </c>
      <c r="J23" s="29">
        <f t="shared" si="6"/>
        <v>301.96620261346538</v>
      </c>
      <c r="K23" s="3">
        <f t="shared" si="7"/>
        <v>0.16714833333333334</v>
      </c>
      <c r="L23" s="3">
        <f t="shared" si="12"/>
        <v>382.83630833333331</v>
      </c>
      <c r="M23" s="3">
        <f t="shared" si="8"/>
        <v>347.7183121359169</v>
      </c>
      <c r="N23" s="8">
        <f t="shared" si="2"/>
        <v>2.7183121359169036</v>
      </c>
      <c r="O23" s="8">
        <f t="shared" si="3"/>
        <v>14.684514749382288</v>
      </c>
      <c r="P23" s="3"/>
      <c r="Q23" s="2">
        <f t="shared" si="13"/>
        <v>-0.23901423680122469</v>
      </c>
      <c r="R23" s="3">
        <f t="shared" si="9"/>
        <v>-1.9121138944097975</v>
      </c>
      <c r="S23" s="3">
        <f t="shared" si="14"/>
        <v>8.6253143875409499E-2</v>
      </c>
      <c r="T23" s="3">
        <f t="shared" si="15"/>
        <v>0.172506287750819</v>
      </c>
      <c r="U23" s="8">
        <f t="shared" si="16"/>
        <v>0.16079828490319414</v>
      </c>
      <c r="V23" s="8">
        <f t="shared" si="17"/>
        <v>0.33330457265401492</v>
      </c>
      <c r="AA23" s="3"/>
      <c r="AO23" s="3"/>
    </row>
    <row r="24" spans="2:50" ht="15" thickBot="1">
      <c r="B24">
        <v>18</v>
      </c>
      <c r="C24" s="7">
        <f t="shared" si="0"/>
        <v>0.70710678118654757</v>
      </c>
      <c r="D24" s="7">
        <f t="shared" si="1"/>
        <v>3.1415926019145833E-4</v>
      </c>
      <c r="E24" s="4">
        <f t="shared" si="18"/>
        <v>0</v>
      </c>
      <c r="F24" s="2">
        <f t="shared" si="4"/>
        <v>3.6000000000000004E-2</v>
      </c>
      <c r="G24" s="3">
        <f t="shared" si="10"/>
        <v>0.74342094044673901</v>
      </c>
      <c r="H24" s="3">
        <f t="shared" si="11"/>
        <v>5.981642991642441</v>
      </c>
      <c r="I24" s="3">
        <f t="shared" si="5"/>
        <v>11.963285983284882</v>
      </c>
      <c r="J24" s="29">
        <f t="shared" si="6"/>
        <v>301.96328598328489</v>
      </c>
      <c r="K24" s="3">
        <f t="shared" si="7"/>
        <v>0.16720666666666664</v>
      </c>
      <c r="L24" s="3">
        <f t="shared" si="12"/>
        <v>383.00351499999999</v>
      </c>
      <c r="M24" s="3">
        <f t="shared" si="8"/>
        <v>347.87914602681366</v>
      </c>
      <c r="N24" s="8">
        <f t="shared" si="2"/>
        <v>2.8791460268136575</v>
      </c>
      <c r="O24" s="8">
        <f t="shared" si="3"/>
        <v>14.842432010098548</v>
      </c>
      <c r="P24" s="3"/>
      <c r="Q24" s="2">
        <f t="shared" si="13"/>
        <v>-0.25787276820604654</v>
      </c>
      <c r="R24" s="3">
        <f t="shared" si="9"/>
        <v>-2.0629821456483723</v>
      </c>
      <c r="S24" s="3">
        <f t="shared" si="14"/>
        <v>-1.4583150902547359E-3</v>
      </c>
      <c r="T24" s="3">
        <f t="shared" si="15"/>
        <v>-2.9166301805094719E-3</v>
      </c>
      <c r="U24" s="8">
        <f t="shared" si="16"/>
        <v>0.16083389089675393</v>
      </c>
      <c r="V24" s="8">
        <f t="shared" si="17"/>
        <v>0.15791726071626044</v>
      </c>
      <c r="AA24" s="3"/>
      <c r="AO24" s="3"/>
    </row>
    <row r="25" spans="2:50">
      <c r="B25">
        <v>19</v>
      </c>
      <c r="C25" s="7">
        <f t="shared" si="0"/>
        <v>0.60876142900872088</v>
      </c>
      <c r="D25" s="7">
        <f t="shared" si="1"/>
        <v>-0.17332159350714543</v>
      </c>
      <c r="E25" s="4">
        <f t="shared" si="18"/>
        <v>0</v>
      </c>
      <c r="F25" s="2">
        <f t="shared" si="4"/>
        <v>3.7999999999999999E-2</v>
      </c>
      <c r="G25" s="3">
        <f t="shared" si="10"/>
        <v>0.47343983550157542</v>
      </c>
      <c r="H25" s="3">
        <f t="shared" si="11"/>
        <v>5.8920995874780306</v>
      </c>
      <c r="I25" s="3">
        <f t="shared" si="5"/>
        <v>11.784199174956061</v>
      </c>
      <c r="J25" s="29">
        <f t="shared" si="6"/>
        <v>301.78419917495609</v>
      </c>
      <c r="K25" s="3">
        <f t="shared" si="7"/>
        <v>0.16726833333333332</v>
      </c>
      <c r="L25" s="3">
        <f t="shared" si="12"/>
        <v>383.1707833333333</v>
      </c>
      <c r="M25" s="3">
        <f t="shared" si="8"/>
        <v>348.03999440393198</v>
      </c>
      <c r="N25" s="8">
        <f t="shared" si="2"/>
        <v>3.0399944039319848</v>
      </c>
      <c r="O25" s="8">
        <f t="shared" si="3"/>
        <v>14.824193578888071</v>
      </c>
      <c r="P25" s="3"/>
      <c r="Q25" s="2">
        <f t="shared" si="13"/>
        <v>-0.26998110494516359</v>
      </c>
      <c r="R25" s="3">
        <f t="shared" si="9"/>
        <v>-2.1598488395613087</v>
      </c>
      <c r="S25" s="3">
        <f t="shared" si="14"/>
        <v>-8.9543404164410312E-2</v>
      </c>
      <c r="T25" s="3">
        <f t="shared" si="15"/>
        <v>-0.17908680832882062</v>
      </c>
      <c r="U25" s="8">
        <f t="shared" si="16"/>
        <v>0.16084837711832733</v>
      </c>
      <c r="V25" s="8">
        <f t="shared" si="17"/>
        <v>-1.8238431210477302E-2</v>
      </c>
      <c r="Y25" s="10" t="s">
        <v>12</v>
      </c>
      <c r="Z25" s="11">
        <f>sin1_cyc_yr</f>
        <v>0.25</v>
      </c>
      <c r="AA25" s="12" t="s">
        <v>13</v>
      </c>
      <c r="AB25" s="11">
        <f>sin2_cyc_yr</f>
        <v>0.33329999999999999</v>
      </c>
      <c r="AC25" s="12" t="s">
        <v>18</v>
      </c>
      <c r="AD25" s="11">
        <f>Step12</f>
        <v>0</v>
      </c>
      <c r="AE25" s="13" t="s">
        <v>14</v>
      </c>
      <c r="AF25" s="26">
        <f>Slope</f>
        <v>2E-3</v>
      </c>
      <c r="AG25" s="12" t="s">
        <v>20</v>
      </c>
      <c r="AH25" s="11">
        <f>Bio_ppmv</f>
        <v>8</v>
      </c>
      <c r="AI25" s="12" t="s">
        <v>40</v>
      </c>
      <c r="AJ25" s="14">
        <f>Nat_tau</f>
        <v>24</v>
      </c>
      <c r="AK25" s="23"/>
      <c r="AM25" s="27"/>
      <c r="AN25" s="23"/>
      <c r="AO25" s="27"/>
      <c r="AP25" s="23"/>
      <c r="AQ25" s="27"/>
      <c r="AR25" s="23"/>
      <c r="AS25" s="28"/>
      <c r="AT25" s="23"/>
      <c r="AU25" s="27"/>
      <c r="AV25" s="23"/>
      <c r="AW25" s="27"/>
      <c r="AX25" s="23"/>
    </row>
    <row r="26" spans="2:50" ht="15" thickBot="1">
      <c r="B26">
        <v>20</v>
      </c>
      <c r="C26" s="7">
        <f t="shared" si="0"/>
        <v>0.49999999999999994</v>
      </c>
      <c r="D26" s="7">
        <f t="shared" si="1"/>
        <v>-0.34169210789148324</v>
      </c>
      <c r="E26" s="4">
        <f t="shared" si="18"/>
        <v>0</v>
      </c>
      <c r="F26" s="2">
        <f t="shared" si="4"/>
        <v>0.04</v>
      </c>
      <c r="G26" s="3">
        <f t="shared" si="10"/>
        <v>0.19830789210851671</v>
      </c>
      <c r="H26" s="3">
        <f t="shared" si="11"/>
        <v>5.716384226437957</v>
      </c>
      <c r="I26" s="3">
        <f t="shared" si="5"/>
        <v>11.432768452875914</v>
      </c>
      <c r="J26" s="29">
        <f t="shared" si="6"/>
        <v>301.43276845287591</v>
      </c>
      <c r="K26" s="3">
        <f t="shared" si="7"/>
        <v>0.16733333333333333</v>
      </c>
      <c r="L26" s="3">
        <f t="shared" si="12"/>
        <v>383.33811666666662</v>
      </c>
      <c r="M26" s="3">
        <f t="shared" si="8"/>
        <v>348.20083668141382</v>
      </c>
      <c r="N26" s="8">
        <f t="shared" si="2"/>
        <v>3.2008366814138185</v>
      </c>
      <c r="O26" s="8">
        <f t="shared" si="3"/>
        <v>14.633605134289724</v>
      </c>
      <c r="P26" s="3"/>
      <c r="Q26" s="2">
        <f t="shared" si="13"/>
        <v>-0.27513194339305869</v>
      </c>
      <c r="R26" s="3">
        <f t="shared" si="9"/>
        <v>-2.2010555471444695</v>
      </c>
      <c r="S26" s="3">
        <f t="shared" si="14"/>
        <v>-0.17571536104007368</v>
      </c>
      <c r="T26" s="3">
        <f t="shared" si="15"/>
        <v>-0.35143072208014736</v>
      </c>
      <c r="U26" s="8">
        <f t="shared" si="16"/>
        <v>0.16084227748183366</v>
      </c>
      <c r="V26" s="8">
        <f t="shared" si="17"/>
        <v>-0.19058844459834745</v>
      </c>
      <c r="Y26" s="19" t="s">
        <v>25</v>
      </c>
      <c r="Z26" s="16">
        <f>CO2_start</f>
        <v>345</v>
      </c>
      <c r="AA26" s="15" t="s">
        <v>24</v>
      </c>
      <c r="AB26" s="16">
        <f>E_start</f>
        <v>2</v>
      </c>
      <c r="AC26" s="17" t="s">
        <v>16</v>
      </c>
      <c r="AD26" s="16">
        <f>E_slope</f>
        <v>0</v>
      </c>
      <c r="AE26" s="15" t="s">
        <v>17</v>
      </c>
      <c r="AF26" s="16">
        <f>E_lin</f>
        <v>2.0000000000000002E-5</v>
      </c>
      <c r="AG26" s="15" t="s">
        <v>32</v>
      </c>
      <c r="AH26" s="16">
        <f>ocean_ppmv</f>
        <v>16</v>
      </c>
      <c r="AI26" s="15" t="s">
        <v>19</v>
      </c>
      <c r="AJ26" s="18">
        <f>Sink_tau</f>
        <v>600</v>
      </c>
      <c r="AK26" s="23"/>
      <c r="AM26" s="27"/>
      <c r="AN26" s="23"/>
      <c r="AO26" s="27"/>
      <c r="AP26" s="23"/>
      <c r="AQ26" s="28"/>
      <c r="AR26" s="23"/>
      <c r="AS26" s="27"/>
      <c r="AT26" s="23"/>
      <c r="AU26" s="27"/>
      <c r="AV26" s="23"/>
      <c r="AW26" s="27"/>
      <c r="AX26" s="23"/>
    </row>
    <row r="27" spans="2:50">
      <c r="B27">
        <v>21</v>
      </c>
      <c r="C27" s="7">
        <f t="shared" si="0"/>
        <v>0.38268343236508989</v>
      </c>
      <c r="D27" s="7">
        <f t="shared" si="1"/>
        <v>-0.49968255153429519</v>
      </c>
      <c r="E27" s="4">
        <f t="shared" si="18"/>
        <v>0</v>
      </c>
      <c r="F27" s="2">
        <f t="shared" si="4"/>
        <v>4.2000000000000003E-2</v>
      </c>
      <c r="G27" s="3">
        <f t="shared" si="10"/>
        <v>-7.4999119169205292E-2</v>
      </c>
      <c r="H27" s="3">
        <f t="shared" si="11"/>
        <v>5.4586094446272106</v>
      </c>
      <c r="I27" s="3">
        <f t="shared" si="5"/>
        <v>10.917218889254421</v>
      </c>
      <c r="J27" s="29">
        <f t="shared" si="6"/>
        <v>300.9172188892544</v>
      </c>
      <c r="K27" s="3">
        <f t="shared" si="7"/>
        <v>0.16740166666666667</v>
      </c>
      <c r="L27" s="3">
        <f t="shared" si="12"/>
        <v>383.50551833333327</v>
      </c>
      <c r="M27" s="3">
        <f t="shared" si="8"/>
        <v>348.36165341767747</v>
      </c>
      <c r="N27" s="8">
        <f t="shared" si="2"/>
        <v>3.3616534176774735</v>
      </c>
      <c r="O27" s="8">
        <f t="shared" si="3"/>
        <v>14.278872306931873</v>
      </c>
      <c r="P27" s="3"/>
      <c r="Q27" s="2">
        <f t="shared" si="13"/>
        <v>-0.273307011277722</v>
      </c>
      <c r="R27" s="3">
        <f t="shared" si="9"/>
        <v>-2.186456090221776</v>
      </c>
      <c r="S27" s="3">
        <f t="shared" si="14"/>
        <v>-0.25777478181074631</v>
      </c>
      <c r="T27" s="3">
        <f t="shared" si="15"/>
        <v>-0.51554956362149262</v>
      </c>
      <c r="U27" s="8">
        <f t="shared" si="16"/>
        <v>0.160816736263655</v>
      </c>
      <c r="V27" s="8">
        <f t="shared" si="17"/>
        <v>-0.35473282735785006</v>
      </c>
      <c r="AA27" s="3"/>
      <c r="AO27" s="3"/>
    </row>
    <row r="28" spans="2:50">
      <c r="B28">
        <v>22</v>
      </c>
      <c r="C28" s="7">
        <f t="shared" si="0"/>
        <v>0.25881904510252102</v>
      </c>
      <c r="D28" s="7">
        <f t="shared" si="1"/>
        <v>-0.64249342235864726</v>
      </c>
      <c r="E28" s="4">
        <f t="shared" si="18"/>
        <v>0</v>
      </c>
      <c r="F28" s="2">
        <f t="shared" si="4"/>
        <v>4.3999999999999997E-2</v>
      </c>
      <c r="G28" s="3">
        <f t="shared" si="10"/>
        <v>-0.33967437725612626</v>
      </c>
      <c r="H28" s="3">
        <f t="shared" si="11"/>
        <v>5.1249422638272852</v>
      </c>
      <c r="I28" s="3">
        <f t="shared" si="5"/>
        <v>10.24988452765457</v>
      </c>
      <c r="J28" s="29">
        <f t="shared" si="6"/>
        <v>300.24988452765456</v>
      </c>
      <c r="K28" s="3">
        <f t="shared" si="7"/>
        <v>0.16747333333333334</v>
      </c>
      <c r="L28" s="3">
        <f t="shared" si="12"/>
        <v>383.67299166666658</v>
      </c>
      <c r="M28" s="3">
        <f t="shared" si="8"/>
        <v>348.52242688547415</v>
      </c>
      <c r="N28" s="8">
        <f t="shared" si="2"/>
        <v>3.5224268854741467</v>
      </c>
      <c r="O28" s="8">
        <f t="shared" si="3"/>
        <v>13.772311413128705</v>
      </c>
      <c r="P28" s="3"/>
      <c r="Q28" s="2">
        <f t="shared" si="13"/>
        <v>-0.26467525808692094</v>
      </c>
      <c r="R28" s="3">
        <f t="shared" si="9"/>
        <v>-2.1174020646953675</v>
      </c>
      <c r="S28" s="3">
        <f t="shared" si="14"/>
        <v>-0.33366718079992541</v>
      </c>
      <c r="T28" s="3">
        <f t="shared" si="15"/>
        <v>-0.66733436159985082</v>
      </c>
      <c r="U28" s="8">
        <f t="shared" si="16"/>
        <v>0.16077346779667323</v>
      </c>
      <c r="V28" s="8">
        <f t="shared" si="17"/>
        <v>-0.50656089380316871</v>
      </c>
      <c r="AA28" s="3"/>
      <c r="AO28" s="3"/>
    </row>
    <row r="29" spans="2:50">
      <c r="B29">
        <v>23</v>
      </c>
      <c r="C29" s="7">
        <f t="shared" si="0"/>
        <v>0.13052619222005157</v>
      </c>
      <c r="D29" s="7">
        <f t="shared" si="1"/>
        <v>-0.76578634992056493</v>
      </c>
      <c r="E29" s="4">
        <f t="shared" si="18"/>
        <v>0</v>
      </c>
      <c r="F29" s="2">
        <f t="shared" si="4"/>
        <v>4.5999999999999999E-2</v>
      </c>
      <c r="G29" s="3">
        <f t="shared" si="10"/>
        <v>-0.58926015770051332</v>
      </c>
      <c r="H29" s="3">
        <f t="shared" si="11"/>
        <v>4.7234063722384692</v>
      </c>
      <c r="I29" s="3">
        <f t="shared" si="5"/>
        <v>9.4468127444769383</v>
      </c>
      <c r="J29" s="29">
        <f t="shared" si="6"/>
        <v>299.44681274447692</v>
      </c>
      <c r="K29" s="3">
        <f t="shared" si="7"/>
        <v>0.16754833333333333</v>
      </c>
      <c r="L29" s="3">
        <f t="shared" si="12"/>
        <v>383.84053999999992</v>
      </c>
      <c r="M29" s="3">
        <f t="shared" si="8"/>
        <v>348.68314158696114</v>
      </c>
      <c r="N29" s="8">
        <f t="shared" si="2"/>
        <v>3.6831415869611419</v>
      </c>
      <c r="O29" s="8">
        <f t="shared" si="3"/>
        <v>13.129954331438057</v>
      </c>
      <c r="P29" s="3"/>
      <c r="Q29" s="2">
        <f t="shared" si="13"/>
        <v>-0.24958578044438706</v>
      </c>
      <c r="R29" s="3">
        <f t="shared" si="9"/>
        <v>-1.9966862435550965</v>
      </c>
      <c r="S29" s="3">
        <f t="shared" si="14"/>
        <v>-0.40153589158881609</v>
      </c>
      <c r="T29" s="3">
        <f t="shared" si="15"/>
        <v>-0.80307178317763217</v>
      </c>
      <c r="U29" s="8">
        <f t="shared" si="16"/>
        <v>0.16071470148699518</v>
      </c>
      <c r="V29" s="8">
        <f t="shared" si="17"/>
        <v>-0.64235708169064765</v>
      </c>
      <c r="AA29" s="3"/>
      <c r="AO29" s="3"/>
    </row>
    <row r="30" spans="2:50">
      <c r="B30">
        <v>24</v>
      </c>
      <c r="C30" s="7">
        <f t="shared" si="0"/>
        <v>1.22514845490862E-16</v>
      </c>
      <c r="D30" s="7">
        <f t="shared" si="1"/>
        <v>-0.86581588830407485</v>
      </c>
      <c r="E30" s="4">
        <f t="shared" si="18"/>
        <v>0</v>
      </c>
      <c r="F30" s="2">
        <f t="shared" si="4"/>
        <v>4.8000000000000001E-2</v>
      </c>
      <c r="G30" s="3">
        <f t="shared" si="10"/>
        <v>-0.8178158883040747</v>
      </c>
      <c r="H30" s="3">
        <f t="shared" si="11"/>
        <v>4.2636375108015674</v>
      </c>
      <c r="I30" s="3">
        <f t="shared" si="5"/>
        <v>8.5272750216031348</v>
      </c>
      <c r="J30" s="29">
        <f t="shared" si="6"/>
        <v>298.52727502160315</v>
      </c>
      <c r="K30" s="3">
        <f t="shared" si="7"/>
        <v>0.16762666666666667</v>
      </c>
      <c r="L30" s="3">
        <f t="shared" si="12"/>
        <v>384.00816666666657</v>
      </c>
      <c r="M30" s="3">
        <f t="shared" si="8"/>
        <v>348.84378470081168</v>
      </c>
      <c r="N30" s="8">
        <f t="shared" si="2"/>
        <v>3.8437847008116819</v>
      </c>
      <c r="O30" s="8">
        <f t="shared" si="3"/>
        <v>12.371059722414827</v>
      </c>
      <c r="P30" s="3"/>
      <c r="Q30" s="2">
        <f t="shared" si="13"/>
        <v>-0.22855573060356138</v>
      </c>
      <c r="R30" s="3">
        <f t="shared" si="9"/>
        <v>-1.828445844828491</v>
      </c>
      <c r="S30" s="3">
        <f t="shared" si="14"/>
        <v>-0.45976886143690177</v>
      </c>
      <c r="T30" s="3">
        <f t="shared" si="15"/>
        <v>-0.91953772287380353</v>
      </c>
      <c r="U30" s="8">
        <f t="shared" si="16"/>
        <v>0.16064311385053998</v>
      </c>
      <c r="V30" s="8">
        <f t="shared" si="17"/>
        <v>-0.7588946090232298</v>
      </c>
      <c r="AA30" s="3"/>
      <c r="AO30" s="3"/>
    </row>
    <row r="31" spans="2:50">
      <c r="B31">
        <v>25</v>
      </c>
      <c r="C31" s="7">
        <f t="shared" si="0"/>
        <v>-0.13052619222005132</v>
      </c>
      <c r="D31" s="7">
        <f t="shared" si="1"/>
        <v>-0.93954329689830896</v>
      </c>
      <c r="E31" s="4">
        <f t="shared" si="18"/>
        <v>0</v>
      </c>
      <c r="F31" s="2">
        <f t="shared" si="4"/>
        <v>0.05</v>
      </c>
      <c r="G31" s="3">
        <f t="shared" ref="G31:G42" si="19">SUM(C31:F31)</f>
        <v>-1.0200694891183602</v>
      </c>
      <c r="H31" s="3">
        <f t="shared" si="11"/>
        <v>3.756599432197318</v>
      </c>
      <c r="I31" s="3">
        <f t="shared" si="5"/>
        <v>7.5131988643946359</v>
      </c>
      <c r="J31" s="29">
        <f t="shared" si="6"/>
        <v>297.51319886439461</v>
      </c>
      <c r="K31" s="3">
        <f t="shared" si="7"/>
        <v>0.16770833333333335</v>
      </c>
      <c r="L31" s="3">
        <f t="shared" si="12"/>
        <v>384.17587499999991</v>
      </c>
      <c r="M31" s="3">
        <f t="shared" si="8"/>
        <v>349.00434645042884</v>
      </c>
      <c r="N31" s="8">
        <f t="shared" si="2"/>
        <v>4.0043464504288409</v>
      </c>
      <c r="O31" s="8">
        <f t="shared" si="3"/>
        <v>11.517545314823451</v>
      </c>
      <c r="P31" s="3"/>
      <c r="Q31" s="2">
        <f t="shared" si="13"/>
        <v>-0.20225360081428545</v>
      </c>
      <c r="R31" s="3">
        <f t="shared" si="9"/>
        <v>-1.6180288065142836</v>
      </c>
      <c r="S31" s="3">
        <f t="shared" si="14"/>
        <v>-0.50703807860424943</v>
      </c>
      <c r="T31" s="3">
        <f t="shared" si="15"/>
        <v>-1.0140761572084989</v>
      </c>
      <c r="U31" s="8">
        <f t="shared" si="16"/>
        <v>0.16056174961715897</v>
      </c>
      <c r="V31" s="8">
        <f t="shared" si="17"/>
        <v>-0.85351440759137631</v>
      </c>
      <c r="AA31" s="3"/>
      <c r="AO31" s="3"/>
    </row>
    <row r="32" spans="2:50">
      <c r="B32">
        <v>26</v>
      </c>
      <c r="C32" s="7">
        <f t="shared" si="0"/>
        <v>-0.25881904510252079</v>
      </c>
      <c r="D32" s="7">
        <f t="shared" si="1"/>
        <v>-0.98472885257498066</v>
      </c>
      <c r="E32" s="4">
        <f t="shared" si="18"/>
        <v>0</v>
      </c>
      <c r="F32" s="2">
        <f t="shared" si="4"/>
        <v>5.2000000000000005E-2</v>
      </c>
      <c r="G32" s="3">
        <f t="shared" si="19"/>
        <v>-1.1915478976775014</v>
      </c>
      <c r="H32" s="3">
        <f t="shared" si="11"/>
        <v>3.2142688372683708</v>
      </c>
      <c r="I32" s="3">
        <f t="shared" si="5"/>
        <v>6.4285376745367415</v>
      </c>
      <c r="J32" s="29">
        <f t="shared" si="6"/>
        <v>296.42853767453676</v>
      </c>
      <c r="K32" s="3">
        <f t="shared" si="7"/>
        <v>0.16779333333333335</v>
      </c>
      <c r="L32" s="3">
        <f t="shared" si="12"/>
        <v>384.34366833333326</v>
      </c>
      <c r="M32" s="3">
        <f t="shared" si="8"/>
        <v>349.16482038466279</v>
      </c>
      <c r="N32" s="8">
        <f t="shared" si="2"/>
        <v>4.1648203846627894</v>
      </c>
      <c r="O32" s="8">
        <f t="shared" si="3"/>
        <v>10.593358059199545</v>
      </c>
      <c r="P32" s="3"/>
      <c r="Q32" s="2">
        <f t="shared" si="13"/>
        <v>-0.1714784085591412</v>
      </c>
      <c r="R32" s="3">
        <f t="shared" si="9"/>
        <v>-1.3718272684731296</v>
      </c>
      <c r="S32" s="3">
        <f t="shared" si="14"/>
        <v>-0.5423305949289472</v>
      </c>
      <c r="T32" s="3">
        <f t="shared" si="15"/>
        <v>-1.0846611898578944</v>
      </c>
      <c r="U32" s="8">
        <f t="shared" si="16"/>
        <v>0.16047393423394851</v>
      </c>
      <c r="V32" s="8">
        <f t="shared" si="17"/>
        <v>-0.92418725562390591</v>
      </c>
      <c r="AA32" s="3"/>
      <c r="AO32" s="3"/>
    </row>
    <row r="33" spans="2:41">
      <c r="B33">
        <v>27</v>
      </c>
      <c r="C33" s="7">
        <f t="shared" si="0"/>
        <v>-0.38268343236508967</v>
      </c>
      <c r="D33" s="7">
        <f t="shared" si="1"/>
        <v>-0.99999988896695258</v>
      </c>
      <c r="E33" s="4">
        <f t="shared" si="18"/>
        <v>0</v>
      </c>
      <c r="F33" s="2">
        <f t="shared" si="4"/>
        <v>5.3999999999999999E-2</v>
      </c>
      <c r="G33" s="3">
        <f t="shared" si="19"/>
        <v>-1.3286833213320421</v>
      </c>
      <c r="H33" s="3">
        <f t="shared" si="11"/>
        <v>2.6492984796335168</v>
      </c>
      <c r="I33" s="3">
        <f t="shared" si="5"/>
        <v>5.2985969592670337</v>
      </c>
      <c r="J33" s="29">
        <f t="shared" si="6"/>
        <v>295.29859695926706</v>
      </c>
      <c r="K33" s="3">
        <f t="shared" si="7"/>
        <v>0.16788166666666668</v>
      </c>
      <c r="L33" s="3">
        <f t="shared" si="12"/>
        <v>384.51154999999994</v>
      </c>
      <c r="M33" s="3">
        <f t="shared" si="8"/>
        <v>349.32520356498554</v>
      </c>
      <c r="N33" s="8">
        <f t="shared" si="2"/>
        <v>4.3252035649855429</v>
      </c>
      <c r="O33" s="8">
        <f t="shared" si="3"/>
        <v>9.6238005242526015</v>
      </c>
      <c r="P33" s="3"/>
      <c r="Q33" s="2">
        <f t="shared" si="13"/>
        <v>-0.13713542365454079</v>
      </c>
      <c r="R33" s="3">
        <f t="shared" si="9"/>
        <v>-1.0970833892363263</v>
      </c>
      <c r="S33" s="3">
        <f t="shared" si="14"/>
        <v>-0.56497035763485393</v>
      </c>
      <c r="T33" s="3">
        <f t="shared" si="15"/>
        <v>-1.1299407152697079</v>
      </c>
      <c r="U33" s="8">
        <f t="shared" si="16"/>
        <v>0.16038318032275356</v>
      </c>
      <c r="V33" s="8">
        <f t="shared" si="17"/>
        <v>-0.96955753494694363</v>
      </c>
      <c r="AA33" s="3"/>
      <c r="AO33" s="3"/>
    </row>
    <row r="34" spans="2:41">
      <c r="B34">
        <v>28</v>
      </c>
      <c r="C34" s="7">
        <f t="shared" si="0"/>
        <v>-0.50000000000000011</v>
      </c>
      <c r="D34" s="7">
        <f t="shared" si="1"/>
        <v>-0.98489249592124128</v>
      </c>
      <c r="E34" s="4">
        <f t="shared" si="18"/>
        <v>0</v>
      </c>
      <c r="F34" s="2">
        <f t="shared" si="4"/>
        <v>5.6000000000000001E-2</v>
      </c>
      <c r="G34" s="3">
        <f t="shared" si="19"/>
        <v>-1.4288924959212412</v>
      </c>
      <c r="H34" s="3">
        <f t="shared" si="11"/>
        <v>2.0746681424699425</v>
      </c>
      <c r="I34" s="3">
        <f t="shared" si="5"/>
        <v>4.1493362849398849</v>
      </c>
      <c r="J34" s="29">
        <f t="shared" si="6"/>
        <v>294.14933628493986</v>
      </c>
      <c r="K34" s="3">
        <f t="shared" si="7"/>
        <v>0.16797333333333334</v>
      </c>
      <c r="L34" s="3">
        <f t="shared" si="12"/>
        <v>384.67952333333329</v>
      </c>
      <c r="M34" s="3">
        <f t="shared" si="8"/>
        <v>349.48549665576923</v>
      </c>
      <c r="N34" s="8">
        <f t="shared" si="2"/>
        <v>4.4854966557692251</v>
      </c>
      <c r="O34" s="8">
        <f t="shared" si="3"/>
        <v>8.6348329407090887</v>
      </c>
      <c r="P34" s="3"/>
      <c r="Q34" s="2">
        <f t="shared" si="13"/>
        <v>-0.10020917458919909</v>
      </c>
      <c r="R34" s="3">
        <f t="shared" si="9"/>
        <v>-0.80167339671359272</v>
      </c>
      <c r="S34" s="3">
        <f t="shared" si="14"/>
        <v>-0.57463033716357437</v>
      </c>
      <c r="T34" s="3">
        <f t="shared" si="15"/>
        <v>-1.1492606743271487</v>
      </c>
      <c r="U34" s="8">
        <f t="shared" si="16"/>
        <v>0.16029309078368215</v>
      </c>
      <c r="V34" s="8">
        <f t="shared" si="17"/>
        <v>-0.98896758354351277</v>
      </c>
      <c r="AA34" s="3"/>
      <c r="AO34" s="3"/>
    </row>
    <row r="35" spans="2:41">
      <c r="B35">
        <v>29</v>
      </c>
      <c r="C35" s="7">
        <f t="shared" si="0"/>
        <v>-0.60876142900872066</v>
      </c>
      <c r="D35" s="7">
        <f t="shared" si="1"/>
        <v>-0.93986561236243082</v>
      </c>
      <c r="E35" s="4">
        <f t="shared" si="18"/>
        <v>0</v>
      </c>
      <c r="F35" s="2">
        <f t="shared" si="4"/>
        <v>5.8000000000000003E-2</v>
      </c>
      <c r="G35" s="3">
        <f t="shared" si="19"/>
        <v>-1.4906270413711515</v>
      </c>
      <c r="H35" s="3">
        <f t="shared" si="11"/>
        <v>1.5033334188081213</v>
      </c>
      <c r="I35" s="3">
        <f t="shared" si="5"/>
        <v>3.0066668376162426</v>
      </c>
      <c r="J35" s="29">
        <f t="shared" si="6"/>
        <v>293.00666683761625</v>
      </c>
      <c r="K35" s="3">
        <f t="shared" si="7"/>
        <v>0.16806833333333335</v>
      </c>
      <c r="L35" s="3">
        <f t="shared" si="12"/>
        <v>384.84759166666663</v>
      </c>
      <c r="M35" s="3">
        <f t="shared" si="8"/>
        <v>349.64570391707235</v>
      </c>
      <c r="N35" s="8">
        <f t="shared" si="2"/>
        <v>4.6457039170723533</v>
      </c>
      <c r="O35" s="8">
        <f t="shared" si="3"/>
        <v>7.6523707546886044</v>
      </c>
      <c r="P35" s="3"/>
      <c r="Q35" s="2">
        <f t="shared" si="13"/>
        <v>-6.1734545449910305E-2</v>
      </c>
      <c r="R35" s="3">
        <f t="shared" si="9"/>
        <v>-0.49387636359928244</v>
      </c>
      <c r="S35" s="3">
        <f t="shared" si="14"/>
        <v>-0.57133472366182114</v>
      </c>
      <c r="T35" s="3">
        <f t="shared" si="15"/>
        <v>-1.1426694473236423</v>
      </c>
      <c r="U35" s="8">
        <f t="shared" si="16"/>
        <v>0.16020726130312823</v>
      </c>
      <c r="V35" s="8">
        <f t="shared" si="17"/>
        <v>-0.9824621860204843</v>
      </c>
      <c r="AA35" s="3"/>
      <c r="AO35" s="3"/>
    </row>
    <row r="36" spans="2:41">
      <c r="B36">
        <v>30</v>
      </c>
      <c r="C36" s="7">
        <f t="shared" si="0"/>
        <v>-0.70710678118654746</v>
      </c>
      <c r="D36" s="7">
        <f t="shared" si="1"/>
        <v>-0.86628708444738778</v>
      </c>
      <c r="E36" s="4">
        <f t="shared" si="18"/>
        <v>0</v>
      </c>
      <c r="F36" s="2">
        <f t="shared" si="4"/>
        <v>0.06</v>
      </c>
      <c r="G36" s="3">
        <f t="shared" si="19"/>
        <v>-1.5133938656339352</v>
      </c>
      <c r="H36" s="3">
        <f t="shared" si="11"/>
        <v>0.94788216372681933</v>
      </c>
      <c r="I36" s="3">
        <f t="shared" si="5"/>
        <v>1.8957643274536387</v>
      </c>
      <c r="J36" s="29">
        <f t="shared" si="6"/>
        <v>291.89576432745366</v>
      </c>
      <c r="K36" s="3">
        <f t="shared" si="7"/>
        <v>0.16816666666666666</v>
      </c>
      <c r="L36" s="3">
        <f t="shared" si="12"/>
        <v>385.01575833333328</v>
      </c>
      <c r="M36" s="3">
        <f t="shared" si="8"/>
        <v>349.80583310207641</v>
      </c>
      <c r="N36" s="8">
        <f t="shared" si="2"/>
        <v>4.8058331020764058</v>
      </c>
      <c r="O36" s="8">
        <f t="shared" si="3"/>
        <v>6.701597429530068</v>
      </c>
      <c r="P36" s="3"/>
      <c r="Q36" s="2">
        <f t="shared" si="13"/>
        <v>-2.2766824262783647E-2</v>
      </c>
      <c r="R36" s="3">
        <f t="shared" si="9"/>
        <v>-0.18213459410226918</v>
      </c>
      <c r="S36" s="3">
        <f t="shared" si="14"/>
        <v>-0.555451255081302</v>
      </c>
      <c r="T36" s="3">
        <f t="shared" si="15"/>
        <v>-1.110902510162604</v>
      </c>
      <c r="U36" s="8">
        <f t="shared" si="16"/>
        <v>0.16012918500405249</v>
      </c>
      <c r="V36" s="8">
        <f t="shared" si="17"/>
        <v>-0.95077332515853641</v>
      </c>
      <c r="AA36" s="3"/>
      <c r="AO36" s="3"/>
    </row>
    <row r="37" spans="2:41">
      <c r="B37">
        <v>31</v>
      </c>
      <c r="C37" s="7">
        <f t="shared" si="0"/>
        <v>-0.79335334029123494</v>
      </c>
      <c r="D37" s="7">
        <f t="shared" si="1"/>
        <v>-0.7663921125426878</v>
      </c>
      <c r="E37" s="4">
        <f t="shared" si="18"/>
        <v>0</v>
      </c>
      <c r="F37" s="2">
        <f t="shared" si="4"/>
        <v>6.2E-2</v>
      </c>
      <c r="G37" s="3">
        <f t="shared" si="19"/>
        <v>-1.4977454528339227</v>
      </c>
      <c r="H37" s="3">
        <f t="shared" si="11"/>
        <v>0.4202081376887864</v>
      </c>
      <c r="I37" s="3">
        <f t="shared" si="5"/>
        <v>0.8404162753775728</v>
      </c>
      <c r="J37" s="29">
        <f t="shared" si="6"/>
        <v>290.84041627537755</v>
      </c>
      <c r="K37" s="3">
        <f t="shared" si="7"/>
        <v>0.16826833333333333</v>
      </c>
      <c r="L37" s="3">
        <f t="shared" si="12"/>
        <v>385.18402666666663</v>
      </c>
      <c r="M37" s="3">
        <f t="shared" si="8"/>
        <v>349.96589526395775</v>
      </c>
      <c r="N37" s="8">
        <f t="shared" si="2"/>
        <v>4.9658952639577478</v>
      </c>
      <c r="O37" s="8">
        <f t="shared" si="3"/>
        <v>5.8063115393352973</v>
      </c>
      <c r="P37" s="3"/>
      <c r="Q37" s="2">
        <f t="shared" si="13"/>
        <v>1.5648412800012501E-2</v>
      </c>
      <c r="R37" s="3">
        <f t="shared" si="9"/>
        <v>0.12518730240010001</v>
      </c>
      <c r="S37" s="3">
        <f t="shared" si="14"/>
        <v>-0.52767402603803293</v>
      </c>
      <c r="T37" s="3">
        <f t="shared" si="15"/>
        <v>-1.0553480520760659</v>
      </c>
      <c r="U37" s="8">
        <f t="shared" si="16"/>
        <v>0.16006216188134204</v>
      </c>
      <c r="V37" s="8">
        <f t="shared" si="17"/>
        <v>-0.89528589019477067</v>
      </c>
      <c r="AA37" s="3"/>
      <c r="AO37" s="3"/>
    </row>
    <row r="38" spans="2:41">
      <c r="B38">
        <v>32</v>
      </c>
      <c r="C38" s="7">
        <f t="shared" si="0"/>
        <v>-0.86602540378443837</v>
      </c>
      <c r="D38" s="7">
        <f t="shared" si="1"/>
        <v>-0.64321534934046565</v>
      </c>
      <c r="E38" s="4">
        <f t="shared" si="18"/>
        <v>0</v>
      </c>
      <c r="F38" s="2">
        <f t="shared" si="4"/>
        <v>6.4000000000000001E-2</v>
      </c>
      <c r="G38" s="3">
        <f t="shared" si="19"/>
        <v>-1.4452407531249039</v>
      </c>
      <c r="H38" s="3">
        <f t="shared" si="11"/>
        <v>-6.878926248165379E-2</v>
      </c>
      <c r="I38" s="3">
        <f t="shared" si="5"/>
        <v>-0.13757852496330758</v>
      </c>
      <c r="J38" s="29">
        <f t="shared" si="6"/>
        <v>289.86242147503668</v>
      </c>
      <c r="K38" s="3">
        <f t="shared" si="7"/>
        <v>0.16837333333333335</v>
      </c>
      <c r="L38" s="3">
        <f t="shared" si="12"/>
        <v>385.35239999999993</v>
      </c>
      <c r="M38" s="3">
        <f t="shared" si="8"/>
        <v>350.12590447944729</v>
      </c>
      <c r="N38" s="8">
        <f t="shared" si="2"/>
        <v>5.1259044794472857</v>
      </c>
      <c r="O38" s="8">
        <f t="shared" si="3"/>
        <v>4.9883259544839689</v>
      </c>
      <c r="P38" s="3"/>
      <c r="Q38" s="2">
        <f t="shared" si="13"/>
        <v>5.2504699709018832E-2</v>
      </c>
      <c r="R38" s="3">
        <f t="shared" si="9"/>
        <v>0.42003759767215065</v>
      </c>
      <c r="S38" s="3">
        <f t="shared" si="14"/>
        <v>-0.48899740017044019</v>
      </c>
      <c r="T38" s="3">
        <f t="shared" si="15"/>
        <v>-0.97799480034088038</v>
      </c>
      <c r="U38" s="8">
        <f t="shared" si="16"/>
        <v>0.16000921548953784</v>
      </c>
      <c r="V38" s="8">
        <f t="shared" si="17"/>
        <v>-0.81798558485132844</v>
      </c>
      <c r="AA38" s="3"/>
      <c r="AO38" s="3"/>
    </row>
    <row r="39" spans="2:41">
      <c r="B39">
        <v>33</v>
      </c>
      <c r="C39" s="7">
        <f t="shared" si="0"/>
        <v>-0.92387953251128685</v>
      </c>
      <c r="D39" s="7">
        <f t="shared" si="1"/>
        <v>-0.50049871186549721</v>
      </c>
      <c r="E39" s="4">
        <f t="shared" si="18"/>
        <v>0</v>
      </c>
      <c r="F39" s="2">
        <f t="shared" si="4"/>
        <v>6.6000000000000003E-2</v>
      </c>
      <c r="G39" s="3">
        <f t="shared" si="19"/>
        <v>-1.358378244376784</v>
      </c>
      <c r="H39" s="3">
        <f t="shared" si="11"/>
        <v>-0.50947116416793425</v>
      </c>
      <c r="I39" s="3">
        <f t="shared" si="5"/>
        <v>-1.0189423283358685</v>
      </c>
      <c r="J39" s="29">
        <f t="shared" si="6"/>
        <v>288.98105767166413</v>
      </c>
      <c r="K39" s="3">
        <f t="shared" si="7"/>
        <v>0.16848166666666667</v>
      </c>
      <c r="L39" s="3">
        <f t="shared" si="12"/>
        <v>385.52088166666658</v>
      </c>
      <c r="M39" s="3">
        <f t="shared" si="8"/>
        <v>350.28587749855728</v>
      </c>
      <c r="N39" s="8">
        <f t="shared" si="2"/>
        <v>5.2858774985572836</v>
      </c>
      <c r="O39" s="8">
        <f t="shared" si="3"/>
        <v>4.2669351702214158</v>
      </c>
      <c r="P39" s="3"/>
      <c r="Q39" s="2">
        <f t="shared" si="13"/>
        <v>8.6862508748119849E-2</v>
      </c>
      <c r="R39" s="3">
        <f t="shared" si="9"/>
        <v>0.69490006998495879</v>
      </c>
      <c r="S39" s="3">
        <f t="shared" si="14"/>
        <v>-0.44068190168628046</v>
      </c>
      <c r="T39" s="3">
        <f t="shared" si="15"/>
        <v>-0.88136380337256093</v>
      </c>
      <c r="U39" s="8">
        <f t="shared" si="16"/>
        <v>0.15997301910999795</v>
      </c>
      <c r="V39" s="8">
        <f t="shared" si="17"/>
        <v>-0.7213907842625531</v>
      </c>
      <c r="AA39" s="3"/>
      <c r="AO39" s="3"/>
    </row>
    <row r="40" spans="2:41">
      <c r="B40">
        <v>34</v>
      </c>
      <c r="C40" s="7">
        <f t="shared" si="0"/>
        <v>-0.96592582628906831</v>
      </c>
      <c r="D40" s="7">
        <f t="shared" si="1"/>
        <v>-0.34257770790028358</v>
      </c>
      <c r="E40" s="4">
        <f t="shared" si="18"/>
        <v>0</v>
      </c>
      <c r="F40" s="2">
        <f t="shared" si="4"/>
        <v>6.8000000000000005E-2</v>
      </c>
      <c r="G40" s="3">
        <f t="shared" si="19"/>
        <v>-1.2405035341893518</v>
      </c>
      <c r="H40" s="3">
        <f t="shared" si="11"/>
        <v>-0.89368435087740328</v>
      </c>
      <c r="I40" s="3">
        <f t="shared" si="5"/>
        <v>-1.7873687017548066</v>
      </c>
      <c r="J40" s="29">
        <f t="shared" si="6"/>
        <v>288.21263129824519</v>
      </c>
      <c r="K40" s="3">
        <f t="shared" si="7"/>
        <v>0.16859333333333335</v>
      </c>
      <c r="L40" s="3">
        <f t="shared" si="12"/>
        <v>385.6894749999999</v>
      </c>
      <c r="M40" s="3">
        <f t="shared" si="8"/>
        <v>350.44583333187148</v>
      </c>
      <c r="N40" s="8">
        <f t="shared" si="2"/>
        <v>5.4458333318714836</v>
      </c>
      <c r="O40" s="8">
        <f t="shared" si="3"/>
        <v>3.6584646301166686</v>
      </c>
      <c r="P40" s="3"/>
      <c r="Q40" s="2">
        <f t="shared" si="13"/>
        <v>0.11787471018743223</v>
      </c>
      <c r="R40" s="3">
        <f t="shared" si="9"/>
        <v>0.94299768149945784</v>
      </c>
      <c r="S40" s="3">
        <f t="shared" si="14"/>
        <v>-0.38421318670946902</v>
      </c>
      <c r="T40" s="3">
        <f t="shared" si="15"/>
        <v>-0.76842637341893805</v>
      </c>
      <c r="U40" s="8">
        <f t="shared" si="16"/>
        <v>0.15995583331419994</v>
      </c>
      <c r="V40" s="8">
        <f t="shared" si="17"/>
        <v>-0.60847054010474722</v>
      </c>
      <c r="AA40" s="3"/>
      <c r="AO40" s="3"/>
    </row>
    <row r="41" spans="2:41">
      <c r="B41">
        <v>35</v>
      </c>
      <c r="C41" s="7">
        <f t="shared" si="0"/>
        <v>-0.99144486137381038</v>
      </c>
      <c r="D41" s="7">
        <f t="shared" si="1"/>
        <v>-0.17424973005318151</v>
      </c>
      <c r="E41" s="4">
        <f t="shared" si="18"/>
        <v>0</v>
      </c>
      <c r="F41" s="2">
        <f t="shared" si="4"/>
        <v>7.0000000000000007E-2</v>
      </c>
      <c r="G41" s="3">
        <f t="shared" si="19"/>
        <v>-1.0956945914269918</v>
      </c>
      <c r="H41" s="3">
        <f t="shared" si="11"/>
        <v>-1.2149397362947616</v>
      </c>
      <c r="I41" s="3">
        <f t="shared" si="5"/>
        <v>-2.4298794725895232</v>
      </c>
      <c r="J41" s="29">
        <f t="shared" si="6"/>
        <v>287.5701205274105</v>
      </c>
      <c r="K41" s="3">
        <f t="shared" si="7"/>
        <v>0.16870833333333335</v>
      </c>
      <c r="L41" s="3">
        <f t="shared" si="12"/>
        <v>385.85818333333322</v>
      </c>
      <c r="M41" s="3">
        <f t="shared" si="8"/>
        <v>350.60579278835826</v>
      </c>
      <c r="N41" s="8">
        <f t="shared" si="2"/>
        <v>5.6057927883582579</v>
      </c>
      <c r="O41" s="8">
        <f t="shared" si="3"/>
        <v>3.1759133157687529</v>
      </c>
      <c r="P41" s="3"/>
      <c r="Q41" s="2">
        <f t="shared" si="13"/>
        <v>0.14480894276236</v>
      </c>
      <c r="R41" s="3">
        <f t="shared" si="9"/>
        <v>1.15847154209888</v>
      </c>
      <c r="S41" s="3">
        <f t="shared" si="14"/>
        <v>-0.32125538541735832</v>
      </c>
      <c r="T41" s="3">
        <f t="shared" si="15"/>
        <v>-0.64251077083471664</v>
      </c>
      <c r="U41" s="8">
        <f t="shared" si="16"/>
        <v>0.15995945648677434</v>
      </c>
      <c r="V41" s="8">
        <f t="shared" si="17"/>
        <v>-0.48255131434791565</v>
      </c>
      <c r="AA41" s="3"/>
      <c r="AO41" s="3"/>
    </row>
    <row r="42" spans="2:41">
      <c r="B42">
        <v>36</v>
      </c>
      <c r="C42" s="7">
        <f t="shared" si="0"/>
        <v>-1</v>
      </c>
      <c r="D42" s="7">
        <f t="shared" si="1"/>
        <v>-6.2831848937664077E-4</v>
      </c>
      <c r="E42" s="4">
        <f t="shared" si="18"/>
        <v>0</v>
      </c>
      <c r="F42" s="2">
        <f t="shared" si="4"/>
        <v>7.2000000000000008E-2</v>
      </c>
      <c r="G42" s="3">
        <f t="shared" si="19"/>
        <v>-0.92862831848937666</v>
      </c>
      <c r="H42" s="3">
        <f t="shared" si="11"/>
        <v>-1.4685399926479288</v>
      </c>
      <c r="I42" s="3">
        <f t="shared" si="5"/>
        <v>-2.9370799852958576</v>
      </c>
      <c r="J42" s="29">
        <f t="shared" si="6"/>
        <v>287.06292001470416</v>
      </c>
      <c r="K42" s="3">
        <f t="shared" si="7"/>
        <v>0.16882666666666668</v>
      </c>
      <c r="L42" s="3">
        <f t="shared" si="12"/>
        <v>386.0270099999999</v>
      </c>
      <c r="M42" s="3">
        <f t="shared" si="8"/>
        <v>350.76577797782477</v>
      </c>
      <c r="N42" s="8">
        <f t="shared" si="2"/>
        <v>5.7657779778247686</v>
      </c>
      <c r="O42" s="8">
        <f t="shared" si="3"/>
        <v>2.8286979925289302</v>
      </c>
      <c r="P42" s="3"/>
      <c r="Q42" s="2">
        <f t="shared" si="13"/>
        <v>0.16706627293761511</v>
      </c>
      <c r="R42" s="3">
        <f t="shared" si="9"/>
        <v>1.3365301835009209</v>
      </c>
      <c r="S42" s="3">
        <f t="shared" si="14"/>
        <v>-0.25360025635316719</v>
      </c>
      <c r="T42" s="3">
        <f t="shared" si="15"/>
        <v>-0.50720051270633437</v>
      </c>
      <c r="U42" s="8">
        <f t="shared" si="16"/>
        <v>0.15998518946651075</v>
      </c>
      <c r="V42" s="8">
        <f t="shared" si="17"/>
        <v>-0.34721532323982274</v>
      </c>
      <c r="AA42" s="3"/>
      <c r="AO42" s="3"/>
    </row>
    <row r="43" spans="2:41">
      <c r="B43">
        <v>37</v>
      </c>
      <c r="C43" s="7">
        <f t="shared" si="0"/>
        <v>-0.99144486137381049</v>
      </c>
      <c r="D43" s="7">
        <f t="shared" si="1"/>
        <v>0.17301218040544147</v>
      </c>
      <c r="E43" s="4">
        <f t="shared" si="18"/>
        <v>0</v>
      </c>
      <c r="F43" s="2">
        <f t="shared" ref="F43:F106" si="20">B43*Slope</f>
        <v>7.3999999999999996E-2</v>
      </c>
      <c r="G43" s="3">
        <f t="shared" ref="G43:G106" si="21">SUM(C43:F43)</f>
        <v>-0.74443268096836912</v>
      </c>
      <c r="H43" s="3">
        <f t="shared" si="11"/>
        <v>-1.6516536931391756</v>
      </c>
      <c r="I43" s="3">
        <f t="shared" si="5"/>
        <v>-3.3033073862783513</v>
      </c>
      <c r="J43" s="29">
        <f t="shared" si="6"/>
        <v>286.69669261372167</v>
      </c>
      <c r="K43" s="3">
        <f t="shared" si="7"/>
        <v>0.16894833333333334</v>
      </c>
      <c r="L43" s="3">
        <f t="shared" si="12"/>
        <v>386.19595833333324</v>
      </c>
      <c r="M43" s="3">
        <f t="shared" si="8"/>
        <v>350.92581179286225</v>
      </c>
      <c r="N43" s="8">
        <f t="shared" si="2"/>
        <v>5.9258117928622482</v>
      </c>
      <c r="O43" s="8">
        <f t="shared" si="3"/>
        <v>2.6225044065839143</v>
      </c>
      <c r="P43" s="3"/>
      <c r="Q43" s="2">
        <f t="shared" si="13"/>
        <v>0.18419563752100754</v>
      </c>
      <c r="R43" s="3">
        <f t="shared" si="9"/>
        <v>1.4735651001680603</v>
      </c>
      <c r="S43" s="3">
        <f t="shared" si="14"/>
        <v>-0.18311370049124687</v>
      </c>
      <c r="T43" s="3">
        <f t="shared" si="15"/>
        <v>-0.36622740098249373</v>
      </c>
      <c r="U43" s="8">
        <f t="shared" si="16"/>
        <v>0.1600338150374796</v>
      </c>
      <c r="V43" s="8">
        <f t="shared" si="17"/>
        <v>-0.20619358594501591</v>
      </c>
      <c r="AA43" s="3"/>
      <c r="AO43" s="3"/>
    </row>
    <row r="44" spans="2:41">
      <c r="B44">
        <v>38</v>
      </c>
      <c r="C44" s="7">
        <f t="shared" si="0"/>
        <v>-0.96592582628906842</v>
      </c>
      <c r="D44" s="7">
        <f t="shared" si="1"/>
        <v>0.34139684040238139</v>
      </c>
      <c r="E44" s="4">
        <f t="shared" si="18"/>
        <v>0</v>
      </c>
      <c r="F44" s="2">
        <f t="shared" si="20"/>
        <v>7.5999999999999998E-2</v>
      </c>
      <c r="G44" s="3">
        <f t="shared" si="21"/>
        <v>-0.54852898588668708</v>
      </c>
      <c r="H44" s="3">
        <f t="shared" si="11"/>
        <v>-1.7633349348977456</v>
      </c>
      <c r="I44" s="3">
        <f t="shared" si="5"/>
        <v>-3.5266698697954912</v>
      </c>
      <c r="J44" s="29">
        <f t="shared" si="6"/>
        <v>286.47333013020449</v>
      </c>
      <c r="K44" s="3">
        <f t="shared" si="7"/>
        <v>0.16907333333333333</v>
      </c>
      <c r="L44" s="3">
        <f t="shared" si="12"/>
        <v>386.3650316666666</v>
      </c>
      <c r="M44" s="3">
        <f t="shared" si="8"/>
        <v>351.08591738541713</v>
      </c>
      <c r="N44" s="8">
        <f t="shared" si="2"/>
        <v>6.0859173854171331</v>
      </c>
      <c r="O44" s="8">
        <f t="shared" si="3"/>
        <v>2.559247515621621</v>
      </c>
      <c r="P44" s="3"/>
      <c r="Q44" s="2">
        <f t="shared" si="13"/>
        <v>0.19590369508168204</v>
      </c>
      <c r="R44" s="3">
        <f t="shared" si="9"/>
        <v>1.5672295606534563</v>
      </c>
      <c r="S44" s="3">
        <f t="shared" si="14"/>
        <v>-0.11168124175856997</v>
      </c>
      <c r="T44" s="3">
        <f t="shared" si="15"/>
        <v>-0.22336248351713994</v>
      </c>
      <c r="U44" s="8">
        <f t="shared" si="16"/>
        <v>0.16010559255488488</v>
      </c>
      <c r="V44" s="8">
        <f t="shared" si="17"/>
        <v>-6.3256890962293255E-2</v>
      </c>
      <c r="AA44" s="3"/>
      <c r="AO44" s="3"/>
    </row>
    <row r="45" spans="2:41">
      <c r="B45">
        <v>39</v>
      </c>
      <c r="C45" s="7">
        <f t="shared" si="0"/>
        <v>-0.92387953251128663</v>
      </c>
      <c r="D45" s="7">
        <f t="shared" si="1"/>
        <v>0.49941039942137389</v>
      </c>
      <c r="E45" s="4">
        <f t="shared" si="18"/>
        <v>0</v>
      </c>
      <c r="F45" s="2">
        <f t="shared" si="20"/>
        <v>7.8E-2</v>
      </c>
      <c r="G45" s="3">
        <f t="shared" si="21"/>
        <v>-0.34646913308991273</v>
      </c>
      <c r="H45" s="3">
        <f t="shared" si="11"/>
        <v>-1.804489026236751</v>
      </c>
      <c r="I45" s="3">
        <f t="shared" si="5"/>
        <v>-3.608978052473502</v>
      </c>
      <c r="J45" s="29">
        <f t="shared" si="6"/>
        <v>286.3910219475265</v>
      </c>
      <c r="K45" s="3">
        <f t="shared" si="7"/>
        <v>0.16920166666666667</v>
      </c>
      <c r="L45" s="3">
        <f t="shared" si="12"/>
        <v>386.53423333333325</v>
      </c>
      <c r="M45" s="3">
        <f t="shared" si="8"/>
        <v>351.24611765295776</v>
      </c>
      <c r="N45" s="8">
        <f t="shared" si="2"/>
        <v>6.2461176529577642</v>
      </c>
      <c r="O45" s="8">
        <f t="shared" si="3"/>
        <v>2.6371396004842609</v>
      </c>
      <c r="P45" s="3"/>
      <c r="Q45" s="2">
        <f t="shared" si="13"/>
        <v>0.20205985279677435</v>
      </c>
      <c r="R45" s="3">
        <f t="shared" si="9"/>
        <v>1.6164788223741948</v>
      </c>
      <c r="S45" s="3">
        <f t="shared" si="14"/>
        <v>-4.1154091339005383E-2</v>
      </c>
      <c r="T45" s="3">
        <f t="shared" si="15"/>
        <v>-8.2308182678010766E-2</v>
      </c>
      <c r="U45" s="8">
        <f t="shared" si="16"/>
        <v>0.1602002675406311</v>
      </c>
      <c r="V45" s="8">
        <f t="shared" si="17"/>
        <v>7.7892084862639877E-2</v>
      </c>
      <c r="AA45" s="3"/>
      <c r="AO45" s="3"/>
    </row>
    <row r="46" spans="2:41" ht="7.8" customHeight="1">
      <c r="B46">
        <v>40</v>
      </c>
      <c r="C46" s="7">
        <f t="shared" si="0"/>
        <v>-0.8660254037844386</v>
      </c>
      <c r="D46" s="7">
        <f t="shared" si="1"/>
        <v>0.64225265317658431</v>
      </c>
      <c r="E46" s="4">
        <f t="shared" si="18"/>
        <v>0</v>
      </c>
      <c r="F46" s="2">
        <f t="shared" si="20"/>
        <v>0.08</v>
      </c>
      <c r="G46" s="3">
        <f t="shared" si="21"/>
        <v>-0.14377275060785427</v>
      </c>
      <c r="H46" s="3">
        <f t="shared" si="11"/>
        <v>-1.7777864014771787</v>
      </c>
      <c r="I46" s="3">
        <f t="shared" si="5"/>
        <v>-3.5555728029543574</v>
      </c>
      <c r="J46" s="29">
        <f t="shared" si="6"/>
        <v>286.44442719704563</v>
      </c>
      <c r="K46" s="3">
        <f t="shared" si="7"/>
        <v>0.16933333333333334</v>
      </c>
      <c r="L46" s="3">
        <f t="shared" si="12"/>
        <v>386.70356666666657</v>
      </c>
      <c r="M46" s="3">
        <f t="shared" si="8"/>
        <v>351.40643474860553</v>
      </c>
      <c r="N46" s="8">
        <f t="shared" si="2"/>
        <v>6.406434748605534</v>
      </c>
      <c r="O46" s="8">
        <f t="shared" si="3"/>
        <v>2.850861945651161</v>
      </c>
      <c r="P46" s="3"/>
      <c r="Q46" s="2">
        <f t="shared" si="13"/>
        <v>0.20269638248205846</v>
      </c>
      <c r="R46" s="3">
        <f t="shared" si="9"/>
        <v>1.6215710598564677</v>
      </c>
      <c r="S46" s="3">
        <f t="shared" si="14"/>
        <v>2.6702624759572302E-2</v>
      </c>
      <c r="T46" s="3">
        <f t="shared" si="15"/>
        <v>5.3405249519144604E-2</v>
      </c>
      <c r="U46" s="8">
        <f t="shared" si="16"/>
        <v>0.16031709564776975</v>
      </c>
      <c r="V46" s="8">
        <f t="shared" si="17"/>
        <v>0.21372234516690014</v>
      </c>
      <c r="AA46" s="3"/>
      <c r="AO46" s="3"/>
    </row>
    <row r="47" spans="2:41">
      <c r="B47">
        <v>41</v>
      </c>
      <c r="C47" s="7">
        <f t="shared" si="0"/>
        <v>-0.79335334029123517</v>
      </c>
      <c r="D47" s="7">
        <f t="shared" si="1"/>
        <v>0.76558427785977967</v>
      </c>
      <c r="E47" s="4">
        <f t="shared" si="18"/>
        <v>0</v>
      </c>
      <c r="F47" s="2">
        <f t="shared" si="20"/>
        <v>8.2000000000000003E-2</v>
      </c>
      <c r="G47" s="3">
        <f t="shared" si="21"/>
        <v>5.423093756854451E-2</v>
      </c>
      <c r="H47" s="3">
        <f t="shared" si="11"/>
        <v>-1.6875284212596815</v>
      </c>
      <c r="I47" s="3">
        <f t="shared" si="5"/>
        <v>-3.375056842519363</v>
      </c>
      <c r="J47" s="29">
        <f t="shared" si="6"/>
        <v>286.62494315748063</v>
      </c>
      <c r="K47" s="3">
        <f t="shared" si="7"/>
        <v>0.16946833333333333</v>
      </c>
      <c r="L47" s="3">
        <f t="shared" si="12"/>
        <v>386.8730349999999</v>
      </c>
      <c r="M47" s="3">
        <f t="shared" si="8"/>
        <v>351.56688962858027</v>
      </c>
      <c r="N47" s="8">
        <f t="shared" si="2"/>
        <v>6.5668896285802703</v>
      </c>
      <c r="O47" s="8">
        <f t="shared" si="3"/>
        <v>3.1918327860608997</v>
      </c>
      <c r="P47" s="3"/>
      <c r="Q47" s="2">
        <f t="shared" si="13"/>
        <v>0.1980036881763988</v>
      </c>
      <c r="R47" s="3">
        <f t="shared" si="9"/>
        <v>1.5840295054111904</v>
      </c>
      <c r="S47" s="3">
        <f t="shared" si="14"/>
        <v>9.0257980217497202E-2</v>
      </c>
      <c r="T47" s="3">
        <f t="shared" si="15"/>
        <v>0.1805159604349944</v>
      </c>
      <c r="U47" s="8">
        <f t="shared" si="16"/>
        <v>0.16045487997473629</v>
      </c>
      <c r="V47" s="8">
        <f t="shared" si="17"/>
        <v>0.34097084040973868</v>
      </c>
      <c r="AA47" s="3"/>
    </row>
    <row r="48" spans="2:41">
      <c r="B48">
        <v>42</v>
      </c>
      <c r="C48" s="7">
        <f t="shared" si="0"/>
        <v>-0.70710678118654768</v>
      </c>
      <c r="D48" s="7">
        <f t="shared" si="1"/>
        <v>0.86565865199708847</v>
      </c>
      <c r="E48" s="4">
        <f t="shared" si="18"/>
        <v>0</v>
      </c>
      <c r="F48" s="2">
        <f t="shared" si="20"/>
        <v>8.4000000000000005E-2</v>
      </c>
      <c r="G48" s="3">
        <f t="shared" si="21"/>
        <v>0.2425518708105408</v>
      </c>
      <c r="H48" s="3">
        <f t="shared" si="11"/>
        <v>-1.5394700820285361</v>
      </c>
      <c r="I48" s="3">
        <f t="shared" si="5"/>
        <v>-3.0789401640570722</v>
      </c>
      <c r="J48" s="29">
        <f t="shared" si="6"/>
        <v>286.92105983594291</v>
      </c>
      <c r="K48" s="3">
        <f t="shared" si="7"/>
        <v>0.16960666666666668</v>
      </c>
      <c r="L48" s="3">
        <f t="shared" si="12"/>
        <v>387.04264166666655</v>
      </c>
      <c r="M48" s="3">
        <f t="shared" si="8"/>
        <v>351.72750164891494</v>
      </c>
      <c r="N48" s="8">
        <f t="shared" si="2"/>
        <v>6.727501648914938</v>
      </c>
      <c r="O48" s="8">
        <f t="shared" si="3"/>
        <v>3.6485614848578507</v>
      </c>
      <c r="P48" s="3"/>
      <c r="Q48" s="2">
        <f t="shared" si="13"/>
        <v>0.18832093324199628</v>
      </c>
      <c r="R48" s="3">
        <f t="shared" si="9"/>
        <v>1.5065674659359702</v>
      </c>
      <c r="S48" s="3">
        <f t="shared" si="14"/>
        <v>0.14805833923114542</v>
      </c>
      <c r="T48" s="3">
        <f t="shared" si="15"/>
        <v>0.29611667846229084</v>
      </c>
      <c r="U48" s="8">
        <f t="shared" si="16"/>
        <v>0.1606120203346677</v>
      </c>
      <c r="V48" s="8">
        <f t="shared" si="17"/>
        <v>0.45672869879695099</v>
      </c>
      <c r="AA48" s="3"/>
    </row>
    <row r="49" spans="2:27">
      <c r="B49">
        <v>43</v>
      </c>
      <c r="C49" s="7">
        <f t="shared" si="0"/>
        <v>-0.60876142900872088</v>
      </c>
      <c r="D49" s="7">
        <f t="shared" si="1"/>
        <v>0.93943567293770935</v>
      </c>
      <c r="E49" s="4">
        <f t="shared" si="18"/>
        <v>0</v>
      </c>
      <c r="F49" s="2">
        <f t="shared" si="20"/>
        <v>8.6000000000000007E-2</v>
      </c>
      <c r="G49" s="3">
        <f t="shared" si="21"/>
        <v>0.4166742439289885</v>
      </c>
      <c r="H49" s="3">
        <f t="shared" si="11"/>
        <v>-1.3406058553896607</v>
      </c>
      <c r="I49" s="3">
        <f t="shared" si="5"/>
        <v>-2.6812117107793214</v>
      </c>
      <c r="J49" s="29">
        <f t="shared" si="6"/>
        <v>287.31878828922066</v>
      </c>
      <c r="K49" s="3">
        <f t="shared" si="7"/>
        <v>0.16974833333333331</v>
      </c>
      <c r="L49" s="3">
        <f t="shared" si="12"/>
        <v>387.21238999999991</v>
      </c>
      <c r="M49" s="3">
        <f t="shared" si="8"/>
        <v>351.8882882216659</v>
      </c>
      <c r="N49" s="8">
        <f t="shared" si="2"/>
        <v>6.8882882216659027</v>
      </c>
      <c r="O49" s="8">
        <f t="shared" si="3"/>
        <v>4.2070765108865658</v>
      </c>
      <c r="P49" s="3"/>
      <c r="Q49" s="2">
        <f t="shared" si="13"/>
        <v>0.17412237311844769</v>
      </c>
      <c r="R49" s="3">
        <f t="shared" si="9"/>
        <v>1.3929789849475815</v>
      </c>
      <c r="S49" s="3">
        <f t="shared" si="14"/>
        <v>0.19886422663887537</v>
      </c>
      <c r="T49" s="3">
        <f t="shared" si="15"/>
        <v>0.39772845327775075</v>
      </c>
      <c r="U49" s="8">
        <f t="shared" si="16"/>
        <v>0.16078657275096475</v>
      </c>
      <c r="V49" s="8">
        <f t="shared" si="17"/>
        <v>0.55851502602871506</v>
      </c>
      <c r="AA49" s="3"/>
    </row>
    <row r="50" spans="2:27">
      <c r="B50">
        <v>44</v>
      </c>
      <c r="C50" s="7">
        <f t="shared" si="0"/>
        <v>-0.50000000000000044</v>
      </c>
      <c r="D50" s="7">
        <f t="shared" si="1"/>
        <v>0.98467411040802322</v>
      </c>
      <c r="E50" s="4">
        <f t="shared" si="18"/>
        <v>0</v>
      </c>
      <c r="F50" s="2">
        <f t="shared" si="20"/>
        <v>8.7999999999999995E-2</v>
      </c>
      <c r="G50" s="3">
        <f t="shared" si="21"/>
        <v>0.57267411040802274</v>
      </c>
      <c r="H50" s="3">
        <f t="shared" si="11"/>
        <v>-1.0989258718661983</v>
      </c>
      <c r="I50" s="3">
        <f t="shared" si="5"/>
        <v>-2.1978517437323966</v>
      </c>
      <c r="J50" s="29">
        <f t="shared" si="6"/>
        <v>287.80214825626763</v>
      </c>
      <c r="K50" s="3">
        <f t="shared" si="7"/>
        <v>0.16989333333333334</v>
      </c>
      <c r="L50" s="3">
        <f t="shared" si="12"/>
        <v>387.38228333333325</v>
      </c>
      <c r="M50" s="3">
        <f t="shared" si="8"/>
        <v>352.04926453884087</v>
      </c>
      <c r="N50" s="8">
        <f t="shared" si="2"/>
        <v>7.0492645388408732</v>
      </c>
      <c r="O50" s="8">
        <f t="shared" si="3"/>
        <v>4.8514127951085015</v>
      </c>
      <c r="P50" s="3"/>
      <c r="Q50" s="2">
        <f t="shared" si="13"/>
        <v>0.15599986647903424</v>
      </c>
      <c r="R50" s="3">
        <f t="shared" si="9"/>
        <v>1.2479989318322739</v>
      </c>
      <c r="S50" s="3">
        <f t="shared" si="14"/>
        <v>0.24167998352346243</v>
      </c>
      <c r="T50" s="3">
        <f t="shared" si="15"/>
        <v>0.48335996704692485</v>
      </c>
      <c r="U50" s="8">
        <f t="shared" si="16"/>
        <v>0.16097631717497052</v>
      </c>
      <c r="V50" s="8">
        <f t="shared" si="17"/>
        <v>0.64433628422193578</v>
      </c>
      <c r="AA50" s="3"/>
    </row>
    <row r="51" spans="2:27">
      <c r="B51">
        <v>45</v>
      </c>
      <c r="C51" s="7">
        <f t="shared" si="0"/>
        <v>-0.38268343236508956</v>
      </c>
      <c r="D51" s="7">
        <f t="shared" si="1"/>
        <v>0.99999969157487834</v>
      </c>
      <c r="E51" s="4">
        <f t="shared" si="18"/>
        <v>0</v>
      </c>
      <c r="F51" s="2">
        <f t="shared" si="20"/>
        <v>0.09</v>
      </c>
      <c r="G51" s="3">
        <f t="shared" si="21"/>
        <v>0.70731625920978869</v>
      </c>
      <c r="H51" s="3">
        <f t="shared" si="11"/>
        <v>-0.82315042616744483</v>
      </c>
      <c r="I51" s="3">
        <f t="shared" si="5"/>
        <v>-1.6463008523348897</v>
      </c>
      <c r="J51" s="29">
        <f t="shared" si="6"/>
        <v>288.35369914766511</v>
      </c>
      <c r="K51" s="3">
        <f t="shared" si="7"/>
        <v>0.17004166666666667</v>
      </c>
      <c r="L51" s="3">
        <f t="shared" si="12"/>
        <v>387.55232499999994</v>
      </c>
      <c r="M51" s="3">
        <f t="shared" si="8"/>
        <v>352.21044337005287</v>
      </c>
      <c r="N51" s="8">
        <f t="shared" si="2"/>
        <v>7.2104433700528716</v>
      </c>
      <c r="O51" s="8">
        <f t="shared" si="3"/>
        <v>5.5641425177179826</v>
      </c>
      <c r="P51" s="3"/>
      <c r="Q51" s="2">
        <f t="shared" si="13"/>
        <v>0.13464214880176595</v>
      </c>
      <c r="R51" s="3">
        <f t="shared" si="9"/>
        <v>1.0771371904141276</v>
      </c>
      <c r="S51" s="3">
        <f t="shared" si="14"/>
        <v>0.27577544569875345</v>
      </c>
      <c r="T51" s="3">
        <f t="shared" si="15"/>
        <v>0.5515508913975069</v>
      </c>
      <c r="U51" s="8">
        <f t="shared" si="16"/>
        <v>0.16117883121199839</v>
      </c>
      <c r="V51" s="8">
        <f t="shared" si="17"/>
        <v>0.71272972260948109</v>
      </c>
      <c r="AA51" s="3"/>
    </row>
    <row r="52" spans="2:27">
      <c r="B52">
        <v>46</v>
      </c>
      <c r="C52" s="7">
        <f t="shared" si="0"/>
        <v>-0.25881904510252068</v>
      </c>
      <c r="D52" s="7">
        <f t="shared" si="1"/>
        <v>0.98494684930051224</v>
      </c>
      <c r="E52" s="4">
        <f t="shared" si="18"/>
        <v>0</v>
      </c>
      <c r="F52" s="2">
        <f t="shared" si="20"/>
        <v>9.1999999999999998E-2</v>
      </c>
      <c r="G52" s="3">
        <f t="shared" si="21"/>
        <v>0.81812780419799147</v>
      </c>
      <c r="H52" s="3">
        <f t="shared" si="11"/>
        <v>-0.52245129164727722</v>
      </c>
      <c r="I52" s="3">
        <f t="shared" si="5"/>
        <v>-1.0449025832945544</v>
      </c>
      <c r="J52" s="29">
        <f t="shared" si="6"/>
        <v>288.95509741670543</v>
      </c>
      <c r="K52" s="3">
        <f t="shared" si="7"/>
        <v>0.17019333333333334</v>
      </c>
      <c r="L52" s="3">
        <f t="shared" si="12"/>
        <v>387.72251833333326</v>
      </c>
      <c r="M52" s="3">
        <f t="shared" si="8"/>
        <v>352.37183493754981</v>
      </c>
      <c r="N52" s="8">
        <f t="shared" si="2"/>
        <v>7.3718349375498065</v>
      </c>
      <c r="O52" s="8">
        <f t="shared" si="3"/>
        <v>6.3269323542552343</v>
      </c>
      <c r="P52" s="3"/>
      <c r="Q52" s="2">
        <f t="shared" si="13"/>
        <v>0.11081154498820278</v>
      </c>
      <c r="R52" s="3">
        <f t="shared" si="9"/>
        <v>0.88649235990562225</v>
      </c>
      <c r="S52" s="3">
        <f t="shared" si="14"/>
        <v>0.30069913452016761</v>
      </c>
      <c r="T52" s="3">
        <f t="shared" si="15"/>
        <v>0.60139826904033522</v>
      </c>
      <c r="U52" s="8">
        <f t="shared" si="16"/>
        <v>0.16139156749693484</v>
      </c>
      <c r="V52" s="8">
        <f t="shared" si="17"/>
        <v>0.76278983653725163</v>
      </c>
      <c r="AA52" s="3"/>
    </row>
    <row r="53" spans="2:27">
      <c r="B53">
        <v>47</v>
      </c>
      <c r="C53" s="7">
        <f t="shared" si="0"/>
        <v>-0.13052619222005168</v>
      </c>
      <c r="D53" s="7">
        <f t="shared" si="1"/>
        <v>0.93997286534256663</v>
      </c>
      <c r="E53" s="4">
        <f t="shared" si="18"/>
        <v>0</v>
      </c>
      <c r="F53" s="2">
        <f t="shared" si="20"/>
        <v>9.4E-2</v>
      </c>
      <c r="G53" s="3">
        <f t="shared" si="21"/>
        <v>0.90344667312251492</v>
      </c>
      <c r="H53" s="3">
        <f t="shared" si="11"/>
        <v>-0.20616857717653725</v>
      </c>
      <c r="I53" s="3">
        <f t="shared" si="5"/>
        <v>-0.4123371543530745</v>
      </c>
      <c r="J53" s="29">
        <f t="shared" si="6"/>
        <v>289.58766284564695</v>
      </c>
      <c r="K53" s="3">
        <f t="shared" si="7"/>
        <v>0.17034833333333332</v>
      </c>
      <c r="L53" s="3">
        <f t="shared" si="12"/>
        <v>387.89286666666658</v>
      </c>
      <c r="M53" s="3">
        <f t="shared" si="8"/>
        <v>352.53344686984724</v>
      </c>
      <c r="N53" s="8">
        <f t="shared" si="2"/>
        <v>7.5334468698472392</v>
      </c>
      <c r="O53" s="8">
        <f t="shared" si="3"/>
        <v>7.1211097154941854</v>
      </c>
      <c r="P53" s="3"/>
      <c r="Q53" s="2">
        <f t="shared" si="13"/>
        <v>8.531886892452345E-2</v>
      </c>
      <c r="R53" s="3">
        <f t="shared" si="9"/>
        <v>0.6825509513961876</v>
      </c>
      <c r="S53" s="3">
        <f t="shared" si="14"/>
        <v>0.31628271447073997</v>
      </c>
      <c r="T53" s="3">
        <f t="shared" si="15"/>
        <v>0.63256542894147993</v>
      </c>
      <c r="U53" s="8">
        <f t="shared" si="16"/>
        <v>0.16161193229743276</v>
      </c>
      <c r="V53" s="8">
        <f t="shared" si="17"/>
        <v>0.79417736123895111</v>
      </c>
      <c r="AA53" s="3"/>
    </row>
    <row r="54" spans="2:27">
      <c r="B54">
        <v>48</v>
      </c>
      <c r="C54" s="7">
        <f t="shared" si="0"/>
        <v>-2.45029690981724E-16</v>
      </c>
      <c r="D54" s="7">
        <f t="shared" si="1"/>
        <v>0.86644397885093738</v>
      </c>
      <c r="E54" s="4">
        <f t="shared" si="18"/>
        <v>0</v>
      </c>
      <c r="F54" s="2">
        <f t="shared" si="20"/>
        <v>9.6000000000000002E-2</v>
      </c>
      <c r="G54" s="3">
        <f t="shared" si="21"/>
        <v>0.96244397885093713</v>
      </c>
      <c r="H54" s="3">
        <f t="shared" si="11"/>
        <v>0.11646816461665693</v>
      </c>
      <c r="I54" s="3">
        <f t="shared" si="5"/>
        <v>0.23293632923331387</v>
      </c>
      <c r="J54" s="29">
        <f t="shared" si="6"/>
        <v>290.23293632923333</v>
      </c>
      <c r="K54" s="3">
        <f t="shared" si="7"/>
        <v>0.17050666666666667</v>
      </c>
      <c r="L54" s="3">
        <f t="shared" si="12"/>
        <v>388.06337333333323</v>
      </c>
      <c r="M54" s="3">
        <f t="shared" si="8"/>
        <v>352.69528423277279</v>
      </c>
      <c r="N54" s="8">
        <f t="shared" si="2"/>
        <v>7.6952842327727922</v>
      </c>
      <c r="O54" s="8">
        <f t="shared" si="3"/>
        <v>7.9282205620061177</v>
      </c>
      <c r="P54" s="3"/>
      <c r="Q54" s="2">
        <f t="shared" si="13"/>
        <v>5.8997305728422211E-2</v>
      </c>
      <c r="R54" s="3">
        <f t="shared" si="9"/>
        <v>0.47197844582737769</v>
      </c>
      <c r="S54" s="3">
        <f t="shared" si="14"/>
        <v>0.32263674179319418</v>
      </c>
      <c r="T54" s="3">
        <f t="shared" si="15"/>
        <v>0.64527348358638836</v>
      </c>
      <c r="U54" s="8">
        <f t="shared" si="16"/>
        <v>0.16183736292555295</v>
      </c>
      <c r="V54" s="8">
        <f t="shared" si="17"/>
        <v>0.80711084651193232</v>
      </c>
      <c r="AA54" s="3"/>
    </row>
    <row r="55" spans="2:27">
      <c r="B55">
        <v>49</v>
      </c>
      <c r="C55" s="7">
        <f t="shared" si="0"/>
        <v>0.13052619222005118</v>
      </c>
      <c r="D55" s="7">
        <f t="shared" si="1"/>
        <v>0.76659388216355528</v>
      </c>
      <c r="E55" s="4">
        <f t="shared" si="18"/>
        <v>0</v>
      </c>
      <c r="F55" s="2">
        <f t="shared" si="20"/>
        <v>9.8000000000000004E-2</v>
      </c>
      <c r="G55" s="3">
        <f t="shared" si="21"/>
        <v>0.9951200743836065</v>
      </c>
      <c r="H55" s="3">
        <f t="shared" si="11"/>
        <v>0.43660615940666725</v>
      </c>
      <c r="I55" s="3">
        <f t="shared" si="5"/>
        <v>0.8732123188133345</v>
      </c>
      <c r="J55" s="29">
        <f t="shared" si="6"/>
        <v>290.87321231881333</v>
      </c>
      <c r="K55" s="3">
        <f t="shared" si="7"/>
        <v>0.17066833333333334</v>
      </c>
      <c r="L55" s="3">
        <f t="shared" si="12"/>
        <v>388.23404166666654</v>
      </c>
      <c r="M55" s="3">
        <f t="shared" si="8"/>
        <v>352.85734963439518</v>
      </c>
      <c r="N55" s="8">
        <f t="shared" si="2"/>
        <v>7.8573496343951774</v>
      </c>
      <c r="O55" s="8">
        <f t="shared" si="3"/>
        <v>8.7305619532085075</v>
      </c>
      <c r="P55" s="3"/>
      <c r="Q55" s="2">
        <f t="shared" si="13"/>
        <v>3.2676095532669369E-2</v>
      </c>
      <c r="R55" s="3">
        <f t="shared" si="9"/>
        <v>0.26140876426135495</v>
      </c>
      <c r="S55" s="3">
        <f t="shared" si="14"/>
        <v>0.32013799479001032</v>
      </c>
      <c r="T55" s="3">
        <f t="shared" si="15"/>
        <v>0.64027598958002063</v>
      </c>
      <c r="U55" s="8">
        <f t="shared" si="16"/>
        <v>0.16206540162238525</v>
      </c>
      <c r="V55" s="8">
        <f t="shared" si="17"/>
        <v>0.80234139120238979</v>
      </c>
      <c r="AA55" s="3"/>
    </row>
    <row r="56" spans="2:27">
      <c r="B56">
        <v>50</v>
      </c>
      <c r="C56" s="7">
        <f t="shared" si="0"/>
        <v>0.25881904510252024</v>
      </c>
      <c r="D56" s="7">
        <f t="shared" si="1"/>
        <v>0.64345586473377925</v>
      </c>
      <c r="E56" s="4">
        <f t="shared" si="18"/>
        <v>0</v>
      </c>
      <c r="F56" s="2">
        <f t="shared" si="20"/>
        <v>0.1</v>
      </c>
      <c r="G56" s="3">
        <f t="shared" si="21"/>
        <v>1.0022749098362995</v>
      </c>
      <c r="H56" s="3">
        <f t="shared" si="11"/>
        <v>0.7460150905822589</v>
      </c>
      <c r="I56" s="3">
        <f t="shared" si="5"/>
        <v>1.4920301811645178</v>
      </c>
      <c r="J56" s="29">
        <f t="shared" si="6"/>
        <v>291.49203018116452</v>
      </c>
      <c r="K56" s="3">
        <f t="shared" si="7"/>
        <v>0.17083333333333331</v>
      </c>
      <c r="L56" s="3">
        <f t="shared" si="12"/>
        <v>388.40487499999989</v>
      </c>
      <c r="M56" s="3">
        <f t="shared" si="8"/>
        <v>353.01964339812628</v>
      </c>
      <c r="N56" s="8">
        <f t="shared" si="2"/>
        <v>8.0196433981262771</v>
      </c>
      <c r="O56" s="8">
        <f t="shared" si="3"/>
        <v>9.5116735792908003</v>
      </c>
      <c r="P56" s="3"/>
      <c r="Q56" s="2">
        <f t="shared" si="13"/>
        <v>7.1548354526930202E-3</v>
      </c>
      <c r="R56" s="3">
        <f t="shared" si="9"/>
        <v>5.7238683621544162E-2</v>
      </c>
      <c r="S56" s="3">
        <f t="shared" si="14"/>
        <v>0.30940893117559165</v>
      </c>
      <c r="T56" s="3">
        <f t="shared" si="15"/>
        <v>0.6188178623511833</v>
      </c>
      <c r="U56" s="8">
        <f t="shared" si="16"/>
        <v>0.16229376373109972</v>
      </c>
      <c r="V56" s="8">
        <f t="shared" si="17"/>
        <v>0.78111162608229279</v>
      </c>
    </row>
    <row r="57" spans="2:27">
      <c r="B57">
        <v>51</v>
      </c>
      <c r="C57" s="7">
        <f t="shared" si="0"/>
        <v>0.38268343236508995</v>
      </c>
      <c r="D57" s="7">
        <f t="shared" si="1"/>
        <v>0.5007706665505417</v>
      </c>
      <c r="E57" s="4">
        <f t="shared" si="18"/>
        <v>0</v>
      </c>
      <c r="F57" s="2">
        <f t="shared" si="20"/>
        <v>0.10200000000000001</v>
      </c>
      <c r="G57" s="3">
        <f t="shared" si="21"/>
        <v>0.98545409891563163</v>
      </c>
      <c r="H57" s="3">
        <f t="shared" si="11"/>
        <v>1.0373051438969974</v>
      </c>
      <c r="I57" s="3">
        <f t="shared" si="5"/>
        <v>2.0746102877939947</v>
      </c>
      <c r="J57" s="29">
        <f t="shared" si="6"/>
        <v>292.07461028779397</v>
      </c>
      <c r="K57" s="3">
        <f t="shared" si="7"/>
        <v>0.17100166666666669</v>
      </c>
      <c r="L57" s="3">
        <f t="shared" si="12"/>
        <v>388.57587666666655</v>
      </c>
      <c r="M57" s="3">
        <f t="shared" si="8"/>
        <v>353.18216379631644</v>
      </c>
      <c r="N57" s="8">
        <f t="shared" si="2"/>
        <v>8.1821637963164449</v>
      </c>
      <c r="O57" s="8">
        <f t="shared" si="3"/>
        <v>10.256774084110418</v>
      </c>
      <c r="P57" s="3"/>
      <c r="Q57" s="2">
        <f t="shared" si="13"/>
        <v>-1.6820810920667895E-2</v>
      </c>
      <c r="R57" s="3">
        <f t="shared" si="9"/>
        <v>-0.13456648736534316</v>
      </c>
      <c r="S57" s="3">
        <f t="shared" si="14"/>
        <v>0.29129005331473845</v>
      </c>
      <c r="T57" s="3">
        <f t="shared" si="15"/>
        <v>0.5825801066294769</v>
      </c>
      <c r="U57" s="8">
        <f t="shared" si="16"/>
        <v>0.16252039819016773</v>
      </c>
      <c r="V57" s="8">
        <f t="shared" si="17"/>
        <v>0.74510050481961798</v>
      </c>
    </row>
    <row r="58" spans="2:27">
      <c r="B58">
        <v>52</v>
      </c>
      <c r="C58" s="7">
        <f t="shared" si="0"/>
        <v>0.5</v>
      </c>
      <c r="D58" s="7">
        <f t="shared" si="1"/>
        <v>0.34287284031993259</v>
      </c>
      <c r="E58" s="4">
        <f t="shared" si="18"/>
        <v>0</v>
      </c>
      <c r="F58" s="2">
        <f t="shared" si="20"/>
        <v>0.10400000000000001</v>
      </c>
      <c r="G58" s="3">
        <f t="shared" si="21"/>
        <v>0.94687284031993257</v>
      </c>
      <c r="H58" s="3">
        <f t="shared" si="11"/>
        <v>1.3041113151276276</v>
      </c>
      <c r="I58" s="3">
        <f t="shared" si="5"/>
        <v>2.6082226302552551</v>
      </c>
      <c r="J58" s="29">
        <f t="shared" si="6"/>
        <v>292.60822263025523</v>
      </c>
      <c r="K58" s="3">
        <f t="shared" si="7"/>
        <v>0.17117333333333332</v>
      </c>
      <c r="L58" s="3">
        <f t="shared" si="12"/>
        <v>388.74704999999989</v>
      </c>
      <c r="M58" s="3">
        <f t="shared" si="8"/>
        <v>353.34490733497177</v>
      </c>
      <c r="N58" s="8">
        <f t="shared" si="2"/>
        <v>8.3449073349717651</v>
      </c>
      <c r="O58" s="8">
        <f t="shared" si="3"/>
        <v>10.953129965226992</v>
      </c>
      <c r="P58" s="3"/>
      <c r="Q58" s="2">
        <f t="shared" si="13"/>
        <v>-3.8581258595699053E-2</v>
      </c>
      <c r="R58" s="3">
        <f t="shared" si="9"/>
        <v>-0.30865006876559242</v>
      </c>
      <c r="S58" s="3">
        <f t="shared" si="14"/>
        <v>0.26680617123063022</v>
      </c>
      <c r="T58" s="3">
        <f t="shared" si="15"/>
        <v>0.53361234246126044</v>
      </c>
      <c r="U58" s="8">
        <f t="shared" si="16"/>
        <v>0.16274353865532021</v>
      </c>
      <c r="V58" s="8">
        <f t="shared" si="17"/>
        <v>0.69635588111657398</v>
      </c>
    </row>
    <row r="59" spans="2:27">
      <c r="B59">
        <v>53</v>
      </c>
      <c r="C59" s="7">
        <f t="shared" si="0"/>
        <v>0.60876142900872054</v>
      </c>
      <c r="D59" s="7">
        <f t="shared" si="1"/>
        <v>0.17455907454705291</v>
      </c>
      <c r="E59" s="4">
        <f t="shared" si="18"/>
        <v>0</v>
      </c>
      <c r="F59" s="2">
        <f t="shared" si="20"/>
        <v>0.106</v>
      </c>
      <c r="G59" s="3">
        <f t="shared" si="21"/>
        <v>0.88932050355577341</v>
      </c>
      <c r="H59" s="3">
        <f t="shared" si="11"/>
        <v>1.5412390447998392</v>
      </c>
      <c r="I59" s="3">
        <f t="shared" si="5"/>
        <v>3.0824780895996784</v>
      </c>
      <c r="J59" s="29">
        <f t="shared" si="6"/>
        <v>293.0824780895997</v>
      </c>
      <c r="K59" s="3">
        <f t="shared" si="7"/>
        <v>0.17134833333333332</v>
      </c>
      <c r="L59" s="3">
        <f t="shared" si="12"/>
        <v>388.91839833333324</v>
      </c>
      <c r="M59" s="3">
        <f t="shared" si="8"/>
        <v>353.50786907885174</v>
      </c>
      <c r="N59" s="8">
        <f t="shared" si="2"/>
        <v>8.5078690788517406</v>
      </c>
      <c r="O59" s="8">
        <f t="shared" si="3"/>
        <v>11.590347168451444</v>
      </c>
      <c r="P59" s="3"/>
      <c r="Q59" s="2">
        <f t="shared" si="13"/>
        <v>-5.7552336764159162E-2</v>
      </c>
      <c r="R59" s="3">
        <f t="shared" si="9"/>
        <v>-0.4604186941132733</v>
      </c>
      <c r="S59" s="3">
        <f t="shared" si="14"/>
        <v>0.23712772967221163</v>
      </c>
      <c r="T59" s="3">
        <f t="shared" si="15"/>
        <v>0.47425545934442326</v>
      </c>
      <c r="U59" s="8">
        <f t="shared" si="16"/>
        <v>0.16296174387997553</v>
      </c>
      <c r="V59" s="8">
        <f t="shared" si="17"/>
        <v>0.63721720322445208</v>
      </c>
    </row>
    <row r="60" spans="2:27">
      <c r="B60">
        <v>54</v>
      </c>
      <c r="C60" s="7">
        <f t="shared" si="0"/>
        <v>0.70710678118654735</v>
      </c>
      <c r="D60" s="7">
        <f t="shared" si="1"/>
        <v>9.4247765654883033E-4</v>
      </c>
      <c r="E60" s="4">
        <f t="shared" si="18"/>
        <v>0</v>
      </c>
      <c r="F60" s="2">
        <f t="shared" si="20"/>
        <v>0.108</v>
      </c>
      <c r="G60" s="3">
        <f t="shared" si="21"/>
        <v>0.8160492588430962</v>
      </c>
      <c r="H60" s="3">
        <f t="shared" si="11"/>
        <v>1.744767548889542</v>
      </c>
      <c r="I60" s="3">
        <f t="shared" si="5"/>
        <v>3.489535097779084</v>
      </c>
      <c r="J60" s="29">
        <f t="shared" si="6"/>
        <v>293.48953509777908</v>
      </c>
      <c r="K60" s="3">
        <f t="shared" si="7"/>
        <v>0.17152666666666669</v>
      </c>
      <c r="L60" s="3">
        <f t="shared" si="12"/>
        <v>389.08992499999994</v>
      </c>
      <c r="M60" s="3">
        <f t="shared" si="8"/>
        <v>353.67104300520111</v>
      </c>
      <c r="N60" s="8">
        <f t="shared" si="2"/>
        <v>8.6710430052011134</v>
      </c>
      <c r="O60" s="8">
        <f t="shared" si="3"/>
        <v>12.160578102980196</v>
      </c>
      <c r="P60" s="3"/>
      <c r="Q60" s="2">
        <f t="shared" si="13"/>
        <v>-7.3271244712677208E-2</v>
      </c>
      <c r="R60" s="3">
        <f t="shared" si="9"/>
        <v>-0.58616995770141767</v>
      </c>
      <c r="S60" s="3">
        <f t="shared" si="14"/>
        <v>0.2035285040897028</v>
      </c>
      <c r="T60" s="3">
        <f t="shared" si="15"/>
        <v>0.4070570081794056</v>
      </c>
      <c r="U60" s="8">
        <f t="shared" si="16"/>
        <v>0.16317392634937278</v>
      </c>
      <c r="V60" s="8">
        <f t="shared" si="17"/>
        <v>0.57023093452875173</v>
      </c>
    </row>
    <row r="61" spans="2:27">
      <c r="B61">
        <v>55</v>
      </c>
      <c r="C61" s="7">
        <f t="shared" si="0"/>
        <v>0.79335334029123494</v>
      </c>
      <c r="D61" s="7">
        <f t="shared" si="1"/>
        <v>-0.17270275022811857</v>
      </c>
      <c r="E61" s="4">
        <f t="shared" si="18"/>
        <v>0</v>
      </c>
      <c r="F61" s="2">
        <f t="shared" si="20"/>
        <v>0.11</v>
      </c>
      <c r="G61" s="3">
        <f t="shared" si="21"/>
        <v>0.73065059006311639</v>
      </c>
      <c r="H61" s="3">
        <f t="shared" si="11"/>
        <v>1.9121086159530361</v>
      </c>
      <c r="I61" s="3">
        <f t="shared" si="5"/>
        <v>3.8242172319060721</v>
      </c>
      <c r="J61" s="29">
        <f t="shared" si="6"/>
        <v>293.82421723190606</v>
      </c>
      <c r="K61" s="3">
        <f t="shared" si="7"/>
        <v>0.17170833333333335</v>
      </c>
      <c r="L61" s="3">
        <f t="shared" si="12"/>
        <v>389.26163333333329</v>
      </c>
      <c r="M61" s="3">
        <f t="shared" si="8"/>
        <v>353.83442237375164</v>
      </c>
      <c r="N61" s="8">
        <f t="shared" si="2"/>
        <v>8.8344223737516359</v>
      </c>
      <c r="O61" s="8">
        <f t="shared" si="3"/>
        <v>12.658639605657697</v>
      </c>
      <c r="P61" s="3"/>
      <c r="Q61" s="2">
        <f t="shared" si="13"/>
        <v>-8.5398668779979814E-2</v>
      </c>
      <c r="R61" s="3">
        <f t="shared" si="9"/>
        <v>-0.68318935023983851</v>
      </c>
      <c r="S61" s="3">
        <f t="shared" si="14"/>
        <v>0.16734106706349405</v>
      </c>
      <c r="T61" s="3">
        <f t="shared" si="15"/>
        <v>0.33468213412698811</v>
      </c>
      <c r="U61" s="8">
        <f t="shared" si="16"/>
        <v>0.16337936855052249</v>
      </c>
      <c r="V61" s="8">
        <f t="shared" si="17"/>
        <v>0.49806150267750127</v>
      </c>
    </row>
    <row r="62" spans="2:27">
      <c r="B62">
        <v>56</v>
      </c>
      <c r="C62" s="7">
        <f t="shared" si="0"/>
        <v>0.86602540378443882</v>
      </c>
      <c r="D62" s="7">
        <f t="shared" si="1"/>
        <v>-0.34110153921876257</v>
      </c>
      <c r="E62" s="4">
        <f t="shared" si="18"/>
        <v>0</v>
      </c>
      <c r="F62" s="2">
        <f t="shared" si="20"/>
        <v>0.112</v>
      </c>
      <c r="G62" s="3">
        <f t="shared" si="21"/>
        <v>0.63692386456567618</v>
      </c>
      <c r="H62" s="3">
        <f t="shared" si="11"/>
        <v>2.0420200948142662</v>
      </c>
      <c r="I62" s="3">
        <f t="shared" si="5"/>
        <v>4.0840401896285323</v>
      </c>
      <c r="J62" s="29">
        <f t="shared" si="6"/>
        <v>294.08404018962852</v>
      </c>
      <c r="K62" s="3">
        <f t="shared" si="7"/>
        <v>0.17189333333333334</v>
      </c>
      <c r="L62" s="3">
        <f t="shared" si="12"/>
        <v>389.43352666666664</v>
      </c>
      <c r="M62" s="3">
        <f t="shared" si="8"/>
        <v>353.99800010041582</v>
      </c>
      <c r="N62" s="8">
        <f t="shared" si="2"/>
        <v>8.9980001004158225</v>
      </c>
      <c r="O62" s="8">
        <f t="shared" si="3"/>
        <v>13.082040290044347</v>
      </c>
      <c r="P62" s="3"/>
      <c r="Q62" s="2">
        <f t="shared" si="13"/>
        <v>-9.3726725497440211E-2</v>
      </c>
      <c r="R62" s="3">
        <f t="shared" si="9"/>
        <v>-0.74981380397952169</v>
      </c>
      <c r="S62" s="3">
        <f t="shared" si="14"/>
        <v>0.12991147886123011</v>
      </c>
      <c r="T62" s="3">
        <f t="shared" si="15"/>
        <v>0.25982295772246022</v>
      </c>
      <c r="U62" s="8">
        <f t="shared" si="16"/>
        <v>0.16357772666418668</v>
      </c>
      <c r="V62" s="8">
        <f t="shared" si="17"/>
        <v>0.42340068438664957</v>
      </c>
    </row>
    <row r="63" spans="2:27">
      <c r="B63">
        <v>57</v>
      </c>
      <c r="C63" s="7">
        <f t="shared" si="0"/>
        <v>0.92387953251128685</v>
      </c>
      <c r="D63" s="7">
        <f t="shared" si="1"/>
        <v>-0.49913819801862369</v>
      </c>
      <c r="E63" s="4">
        <f t="shared" si="18"/>
        <v>0</v>
      </c>
      <c r="F63" s="2">
        <f t="shared" si="20"/>
        <v>0.114</v>
      </c>
      <c r="G63" s="3">
        <f t="shared" si="21"/>
        <v>0.53874133449266315</v>
      </c>
      <c r="H63" s="3">
        <f t="shared" si="11"/>
        <v>2.1345747568579907</v>
      </c>
      <c r="I63" s="3">
        <f t="shared" si="5"/>
        <v>4.2691495137159814</v>
      </c>
      <c r="J63" s="29">
        <f t="shared" si="6"/>
        <v>294.269149513716</v>
      </c>
      <c r="K63" s="3">
        <f t="shared" si="7"/>
        <v>0.17208166666666666</v>
      </c>
      <c r="L63" s="3">
        <f t="shared" si="12"/>
        <v>389.60560833333329</v>
      </c>
      <c r="M63" s="3">
        <f t="shared" si="8"/>
        <v>354.16176912228661</v>
      </c>
      <c r="N63" s="8">
        <f t="shared" si="2"/>
        <v>9.1617691222866142</v>
      </c>
      <c r="O63" s="8">
        <f t="shared" si="3"/>
        <v>13.430918636002616</v>
      </c>
      <c r="P63" s="3"/>
      <c r="Q63" s="2">
        <f t="shared" si="13"/>
        <v>-9.818253007301303E-2</v>
      </c>
      <c r="R63" s="3">
        <f t="shared" si="9"/>
        <v>-0.78546024058410424</v>
      </c>
      <c r="S63" s="3">
        <f t="shared" si="14"/>
        <v>9.2554662043724534E-2</v>
      </c>
      <c r="T63" s="3">
        <f t="shared" si="15"/>
        <v>0.18510932408744907</v>
      </c>
      <c r="U63" s="8">
        <f t="shared" si="16"/>
        <v>0.16376902187079168</v>
      </c>
      <c r="V63" s="8">
        <f t="shared" si="17"/>
        <v>0.34887834595826916</v>
      </c>
    </row>
    <row r="64" spans="2:27">
      <c r="B64">
        <v>58</v>
      </c>
      <c r="C64" s="7">
        <f t="shared" si="0"/>
        <v>0.96592582628906831</v>
      </c>
      <c r="D64" s="7">
        <f t="shared" si="1"/>
        <v>-0.64201182060672568</v>
      </c>
      <c r="E64" s="4">
        <f t="shared" si="18"/>
        <v>0</v>
      </c>
      <c r="F64" s="2">
        <f t="shared" si="20"/>
        <v>0.11600000000000001</v>
      </c>
      <c r="G64" s="3">
        <f t="shared" si="21"/>
        <v>0.43991400568234262</v>
      </c>
      <c r="H64" s="3">
        <f t="shared" si="11"/>
        <v>2.1910866373670075</v>
      </c>
      <c r="I64" s="3">
        <f t="shared" si="5"/>
        <v>4.382173274734015</v>
      </c>
      <c r="J64" s="29">
        <f t="shared" si="6"/>
        <v>294.38217327473399</v>
      </c>
      <c r="K64" s="3">
        <f t="shared" si="7"/>
        <v>0.17227333333333336</v>
      </c>
      <c r="L64" s="3">
        <f t="shared" si="12"/>
        <v>389.77788166666664</v>
      </c>
      <c r="M64" s="3">
        <f t="shared" si="8"/>
        <v>354.32572274214306</v>
      </c>
      <c r="N64" s="8">
        <f t="shared" si="2"/>
        <v>9.3257227421430571</v>
      </c>
      <c r="O64" s="8">
        <f t="shared" si="3"/>
        <v>13.707896016877044</v>
      </c>
      <c r="P64" s="3"/>
      <c r="Q64" s="2">
        <f t="shared" si="13"/>
        <v>-9.8827328810320525E-2</v>
      </c>
      <c r="R64" s="3">
        <f t="shared" si="9"/>
        <v>-0.7906186304825642</v>
      </c>
      <c r="S64" s="3">
        <f t="shared" si="14"/>
        <v>5.6511880509016787E-2</v>
      </c>
      <c r="T64" s="3">
        <f t="shared" si="15"/>
        <v>0.11302376101803357</v>
      </c>
      <c r="U64" s="8">
        <f t="shared" si="16"/>
        <v>0.16395361985644286</v>
      </c>
      <c r="V64" s="8">
        <f t="shared" si="17"/>
        <v>0.27697738087442758</v>
      </c>
    </row>
    <row r="65" spans="2:22">
      <c r="B65">
        <v>59</v>
      </c>
      <c r="C65" s="7">
        <f t="shared" si="0"/>
        <v>0.99144486137381038</v>
      </c>
      <c r="D65" s="7">
        <f t="shared" si="1"/>
        <v>-0.76538213023885437</v>
      </c>
      <c r="E65" s="4">
        <f t="shared" si="18"/>
        <v>0</v>
      </c>
      <c r="F65" s="2">
        <f t="shared" si="20"/>
        <v>0.11800000000000001</v>
      </c>
      <c r="G65" s="3">
        <f t="shared" si="21"/>
        <v>0.344062731134956</v>
      </c>
      <c r="H65" s="3">
        <f t="shared" si="11"/>
        <v>2.2139982969441885</v>
      </c>
      <c r="I65" s="3">
        <f t="shared" si="5"/>
        <v>4.427996593888377</v>
      </c>
      <c r="J65" s="29">
        <f t="shared" si="6"/>
        <v>294.42799659388839</v>
      </c>
      <c r="K65" s="3">
        <f t="shared" si="7"/>
        <v>0.17246833333333333</v>
      </c>
      <c r="L65" s="3">
        <f t="shared" si="12"/>
        <v>389.95034999999996</v>
      </c>
      <c r="M65" s="3">
        <f t="shared" si="8"/>
        <v>354.48985494161735</v>
      </c>
      <c r="N65" s="8">
        <f t="shared" si="2"/>
        <v>9.4898549416173523</v>
      </c>
      <c r="O65" s="8">
        <f t="shared" si="3"/>
        <v>13.917851535505747</v>
      </c>
      <c r="P65" s="3"/>
      <c r="Q65" s="2">
        <f t="shared" si="13"/>
        <v>-9.5851274547386622E-2</v>
      </c>
      <c r="R65" s="3">
        <f t="shared" si="9"/>
        <v>-0.76681019637909298</v>
      </c>
      <c r="S65" s="3">
        <f t="shared" si="14"/>
        <v>2.2911659577180998E-2</v>
      </c>
      <c r="T65" s="3">
        <f t="shared" si="15"/>
        <v>4.5823319154361997E-2</v>
      </c>
      <c r="U65" s="8">
        <f t="shared" si="16"/>
        <v>0.16413219947429525</v>
      </c>
      <c r="V65" s="8">
        <f t="shared" si="17"/>
        <v>0.20995551862870343</v>
      </c>
    </row>
    <row r="66" spans="2:22">
      <c r="B66">
        <v>60</v>
      </c>
      <c r="C66" s="7">
        <f t="shared" si="0"/>
        <v>1</v>
      </c>
      <c r="D66" s="7">
        <f t="shared" si="1"/>
        <v>-0.86550133025301823</v>
      </c>
      <c r="E66" s="4">
        <f t="shared" si="18"/>
        <v>0</v>
      </c>
      <c r="F66" s="2">
        <f t="shared" si="20"/>
        <v>0.12</v>
      </c>
      <c r="G66" s="3">
        <f t="shared" si="21"/>
        <v>0.25449866974698176</v>
      </c>
      <c r="H66" s="3">
        <f t="shared" si="11"/>
        <v>2.2067336555054644</v>
      </c>
      <c r="I66" s="3">
        <f t="shared" si="5"/>
        <v>4.4134673110109288</v>
      </c>
      <c r="J66" s="29">
        <f t="shared" si="6"/>
        <v>294.41346731101095</v>
      </c>
      <c r="K66" s="3">
        <f t="shared" si="7"/>
        <v>0.17266666666666666</v>
      </c>
      <c r="L66" s="3">
        <f t="shared" si="12"/>
        <v>390.12301666666662</v>
      </c>
      <c r="M66" s="3">
        <f t="shared" si="8"/>
        <v>354.65416065347381</v>
      </c>
      <c r="N66" s="8">
        <f t="shared" si="2"/>
        <v>9.6541606534738094</v>
      </c>
      <c r="O66" s="8">
        <f t="shared" si="3"/>
        <v>14.067627964484757</v>
      </c>
      <c r="P66" s="3"/>
      <c r="Q66" s="2">
        <f t="shared" si="13"/>
        <v>-8.9564061387974236E-2</v>
      </c>
      <c r="R66" s="3">
        <f t="shared" si="9"/>
        <v>-0.71651249110379389</v>
      </c>
      <c r="S66" s="3">
        <f t="shared" si="14"/>
        <v>-7.2646414387240732E-3</v>
      </c>
      <c r="T66" s="3">
        <f t="shared" si="15"/>
        <v>-1.4529282877448146E-2</v>
      </c>
      <c r="U66" s="8">
        <f t="shared" si="16"/>
        <v>0.16430571185645704</v>
      </c>
      <c r="V66" s="8">
        <f t="shared" si="17"/>
        <v>0.14977642897900978</v>
      </c>
    </row>
    <row r="67" spans="2:22">
      <c r="B67">
        <v>61</v>
      </c>
      <c r="C67" s="7">
        <f t="shared" si="0"/>
        <v>0.99144486137381049</v>
      </c>
      <c r="D67" s="7">
        <f t="shared" si="1"/>
        <v>-0.93932795625852528</v>
      </c>
      <c r="E67" s="4">
        <f t="shared" si="18"/>
        <v>0</v>
      </c>
      <c r="F67" s="2">
        <f t="shared" si="20"/>
        <v>0.122</v>
      </c>
      <c r="G67" s="3">
        <f t="shared" si="21"/>
        <v>0.17411690511528521</v>
      </c>
      <c r="H67" s="3">
        <f t="shared" si="11"/>
        <v>2.173522100402602</v>
      </c>
      <c r="I67" s="3">
        <f t="shared" si="5"/>
        <v>4.3470442008052039</v>
      </c>
      <c r="J67" s="29">
        <f t="shared" si="6"/>
        <v>294.34704420080521</v>
      </c>
      <c r="K67" s="3">
        <f t="shared" si="7"/>
        <v>0.17286833333333332</v>
      </c>
      <c r="L67" s="3">
        <f t="shared" si="12"/>
        <v>390.29588499999994</v>
      </c>
      <c r="M67" s="3">
        <f t="shared" si="8"/>
        <v>354.81863598503116</v>
      </c>
      <c r="N67" s="8">
        <f t="shared" si="2"/>
        <v>9.8186359850311646</v>
      </c>
      <c r="O67" s="8">
        <f t="shared" si="3"/>
        <v>14.165680185836379</v>
      </c>
      <c r="P67" s="3"/>
      <c r="Q67" s="2">
        <f t="shared" si="13"/>
        <v>-8.0381764631696551E-2</v>
      </c>
      <c r="R67" s="3">
        <f t="shared" si="9"/>
        <v>-0.6430541170535724</v>
      </c>
      <c r="S67" s="3">
        <f t="shared" si="14"/>
        <v>-3.3211555102862444E-2</v>
      </c>
      <c r="T67" s="3">
        <f t="shared" si="15"/>
        <v>-6.6423110205724889E-2</v>
      </c>
      <c r="U67" s="8">
        <f t="shared" si="16"/>
        <v>0.16447533155735528</v>
      </c>
      <c r="V67" s="8">
        <f t="shared" si="17"/>
        <v>9.8052221351622393E-2</v>
      </c>
    </row>
    <row r="68" spans="2:22">
      <c r="B68">
        <v>62</v>
      </c>
      <c r="C68" s="7">
        <f t="shared" si="0"/>
        <v>0.96592582628906842</v>
      </c>
      <c r="D68" s="7">
        <f t="shared" si="1"/>
        <v>-0.98461927105762748</v>
      </c>
      <c r="E68" s="4">
        <f t="shared" si="18"/>
        <v>0</v>
      </c>
      <c r="F68" s="2">
        <f t="shared" si="20"/>
        <v>0.124</v>
      </c>
      <c r="G68" s="3">
        <f t="shared" si="21"/>
        <v>0.10530655523144095</v>
      </c>
      <c r="H68" s="3">
        <f t="shared" si="11"/>
        <v>2.1192004250115786</v>
      </c>
      <c r="I68" s="3">
        <f t="shared" si="5"/>
        <v>4.2384008500231571</v>
      </c>
      <c r="J68" s="29">
        <f t="shared" si="6"/>
        <v>294.23840085002314</v>
      </c>
      <c r="K68" s="3">
        <f t="shared" si="7"/>
        <v>0.17307333333333333</v>
      </c>
      <c r="L68" s="3">
        <f t="shared" si="12"/>
        <v>390.46895833333326</v>
      </c>
      <c r="M68" s="3">
        <f t="shared" si="8"/>
        <v>354.98327838658309</v>
      </c>
      <c r="N68" s="8">
        <f t="shared" si="2"/>
        <v>9.9832783865830947</v>
      </c>
      <c r="O68" s="8">
        <f t="shared" si="3"/>
        <v>14.221679236606235</v>
      </c>
      <c r="P68" s="3"/>
      <c r="Q68" s="2">
        <f t="shared" si="13"/>
        <v>-6.8810349883844268E-2</v>
      </c>
      <c r="R68" s="3">
        <f t="shared" si="9"/>
        <v>-0.55048279907075415</v>
      </c>
      <c r="S68" s="3">
        <f t="shared" si="14"/>
        <v>-5.4321675391023394E-2</v>
      </c>
      <c r="T68" s="3">
        <f t="shared" si="15"/>
        <v>-0.10864335078204679</v>
      </c>
      <c r="U68" s="8">
        <f t="shared" si="16"/>
        <v>0.16464240155193011</v>
      </c>
      <c r="V68" s="8">
        <f t="shared" si="17"/>
        <v>5.5999050769855785E-2</v>
      </c>
    </row>
    <row r="69" spans="2:22">
      <c r="B69">
        <v>63</v>
      </c>
      <c r="C69" s="7">
        <f t="shared" si="0"/>
        <v>0.92387953251128674</v>
      </c>
      <c r="D69" s="7">
        <f t="shared" si="1"/>
        <v>-0.99999939548679129</v>
      </c>
      <c r="E69" s="4">
        <f t="shared" si="18"/>
        <v>0</v>
      </c>
      <c r="F69" s="2">
        <f t="shared" si="20"/>
        <v>0.126</v>
      </c>
      <c r="G69" s="3">
        <f t="shared" si="21"/>
        <v>4.9880137024495452E-2</v>
      </c>
      <c r="H69" s="3">
        <f t="shared" si="11"/>
        <v>2.0489997889438327</v>
      </c>
      <c r="I69" s="3">
        <f t="shared" si="5"/>
        <v>4.0979995778876654</v>
      </c>
      <c r="J69" s="29">
        <f t="shared" si="6"/>
        <v>294.09799957788766</v>
      </c>
      <c r="K69" s="3">
        <f t="shared" si="7"/>
        <v>0.17328166666666667</v>
      </c>
      <c r="L69" s="3">
        <f t="shared" si="12"/>
        <v>390.6422399999999</v>
      </c>
      <c r="M69" s="3">
        <f t="shared" si="8"/>
        <v>355.14808676066673</v>
      </c>
      <c r="N69" s="8">
        <f t="shared" si="2"/>
        <v>10.148086760666729</v>
      </c>
      <c r="O69" s="8">
        <f t="shared" si="3"/>
        <v>14.246086338554392</v>
      </c>
      <c r="P69" s="3"/>
      <c r="Q69" s="2">
        <f t="shared" si="13"/>
        <v>-5.5426418206945494E-2</v>
      </c>
      <c r="R69" s="3">
        <f t="shared" si="9"/>
        <v>-0.44341134565556395</v>
      </c>
      <c r="S69" s="3">
        <f t="shared" si="14"/>
        <v>-7.0200636067745847E-2</v>
      </c>
      <c r="T69" s="3">
        <f t="shared" si="15"/>
        <v>-0.14040127213549169</v>
      </c>
      <c r="U69" s="8">
        <f t="shared" si="16"/>
        <v>0.16480837408363413</v>
      </c>
      <c r="V69" s="8">
        <f t="shared" si="17"/>
        <v>2.4407101948156651E-2</v>
      </c>
    </row>
    <row r="70" spans="2:22">
      <c r="B70">
        <v>64</v>
      </c>
      <c r="C70" s="7">
        <f t="shared" ref="C70:C133" si="22">SIN(RADIANS(B70*360/12*sin1_cyc_yr))</f>
        <v>0.86602540378443915</v>
      </c>
      <c r="D70" s="7">
        <f t="shared" ref="D70:D133" si="23">SIN(RADIANS(B70*360/12*sin2_cyc_yr))</f>
        <v>-0.98500110546942632</v>
      </c>
      <c r="E70" s="4">
        <f t="shared" si="18"/>
        <v>0</v>
      </c>
      <c r="F70" s="2">
        <f t="shared" si="20"/>
        <v>0.128</v>
      </c>
      <c r="G70" s="3">
        <f t="shared" si="21"/>
        <v>9.0242983150128353E-3</v>
      </c>
      <c r="H70" s="3">
        <f t="shared" si="11"/>
        <v>1.9683252872813317</v>
      </c>
      <c r="I70" s="3">
        <f t="shared" si="5"/>
        <v>3.9366505745626634</v>
      </c>
      <c r="J70" s="29">
        <f t="shared" si="6"/>
        <v>293.93665057456269</v>
      </c>
      <c r="K70" s="3">
        <f t="shared" si="7"/>
        <v>0.17349333333333336</v>
      </c>
      <c r="L70" s="3">
        <f t="shared" si="12"/>
        <v>390.81573333333324</v>
      </c>
      <c r="M70" s="3">
        <f t="shared" si="8"/>
        <v>355.31306151013638</v>
      </c>
      <c r="N70" s="8">
        <f t="shared" ref="N70:N133" si="24">M70-CO2_start</f>
        <v>10.313061510136379</v>
      </c>
      <c r="O70" s="8">
        <f t="shared" ref="O70:O133" si="25">J70+N70-CO2_base</f>
        <v>14.24971208469907</v>
      </c>
      <c r="P70" s="3"/>
      <c r="Q70" s="2">
        <f t="shared" si="13"/>
        <v>-4.0855838709482617E-2</v>
      </c>
      <c r="R70" s="3">
        <f t="shared" si="9"/>
        <v>-0.32684670967586094</v>
      </c>
      <c r="S70" s="3">
        <f t="shared" si="14"/>
        <v>-8.0674501662501008E-2</v>
      </c>
      <c r="T70" s="3">
        <f t="shared" si="15"/>
        <v>-0.16134900332500202</v>
      </c>
      <c r="U70" s="8">
        <f t="shared" si="16"/>
        <v>0.16497474946964985</v>
      </c>
      <c r="V70" s="8">
        <f t="shared" si="17"/>
        <v>3.6257461446780326E-3</v>
      </c>
    </row>
    <row r="71" spans="2:22">
      <c r="B71">
        <v>65</v>
      </c>
      <c r="C71" s="7">
        <f t="shared" si="22"/>
        <v>0.79335334029123528</v>
      </c>
      <c r="D71" s="7">
        <f t="shared" si="23"/>
        <v>-0.94008002555110004</v>
      </c>
      <c r="E71" s="4">
        <f t="shared" si="18"/>
        <v>0</v>
      </c>
      <c r="F71" s="2">
        <f t="shared" si="20"/>
        <v>0.13</v>
      </c>
      <c r="G71" s="3">
        <f t="shared" si="21"/>
        <v>-1.672668525986476E-2</v>
      </c>
      <c r="H71" s="3">
        <f t="shared" ref="H71:H134" si="26">alpha1*(G71*Bio_ppmv-H70)+H70</f>
        <v>1.8825358628718116</v>
      </c>
      <c r="I71" s="3">
        <f t="shared" ref="I71:I134" si="27">alpha1*(G71*ocean_ppmv-I70)+I70</f>
        <v>3.7650717257436233</v>
      </c>
      <c r="J71" s="29">
        <f t="shared" ref="J71:J134" si="28">CO2_base+I71</f>
        <v>293.76507172574361</v>
      </c>
      <c r="K71" s="3">
        <f t="shared" ref="K71:K134" si="29">(E_start+B71*E_slope+B71^2*E_lin)/12</f>
        <v>0.17370833333333333</v>
      </c>
      <c r="L71" s="3">
        <f t="shared" si="12"/>
        <v>390.98944166666655</v>
      </c>
      <c r="M71" s="3">
        <f t="shared" ref="M71:M134" si="30">M70+K71-(M70+K71-(J71))*alpha2</f>
        <v>355.47820452514577</v>
      </c>
      <c r="N71" s="8">
        <f t="shared" si="24"/>
        <v>10.47820452514577</v>
      </c>
      <c r="O71" s="8">
        <f t="shared" si="25"/>
        <v>14.24327625088938</v>
      </c>
      <c r="P71" s="3"/>
      <c r="Q71" s="2">
        <f t="shared" si="13"/>
        <v>-2.5750983574877595E-2</v>
      </c>
      <c r="R71" s="3">
        <f t="shared" ref="R71:R134" si="31">Q71*Bio_ppmv</f>
        <v>-0.20600786859902076</v>
      </c>
      <c r="S71" s="3">
        <f t="shared" si="14"/>
        <v>-8.5789424409520088E-2</v>
      </c>
      <c r="T71" s="3">
        <f t="shared" si="15"/>
        <v>-0.17157884881904018</v>
      </c>
      <c r="U71" s="8">
        <f t="shared" si="16"/>
        <v>0.16514301500939155</v>
      </c>
      <c r="V71" s="8">
        <f t="shared" si="17"/>
        <v>-6.435833809689484E-3</v>
      </c>
    </row>
    <row r="72" spans="2:22">
      <c r="B72">
        <v>66</v>
      </c>
      <c r="C72" s="7">
        <f t="shared" si="22"/>
        <v>0.70710678118654713</v>
      </c>
      <c r="D72" s="7">
        <f t="shared" si="23"/>
        <v>-0.86660078773989491</v>
      </c>
      <c r="E72" s="4">
        <f t="shared" si="18"/>
        <v>0</v>
      </c>
      <c r="F72" s="2">
        <f t="shared" si="20"/>
        <v>0.13200000000000001</v>
      </c>
      <c r="G72" s="3">
        <f t="shared" si="21"/>
        <v>-2.7494006553347772E-2</v>
      </c>
      <c r="H72" s="3">
        <f t="shared" si="26"/>
        <v>1.7967321896269997</v>
      </c>
      <c r="I72" s="3">
        <f t="shared" si="27"/>
        <v>3.5934643792539993</v>
      </c>
      <c r="J72" s="29">
        <f t="shared" si="28"/>
        <v>293.59346437925399</v>
      </c>
      <c r="K72" s="3">
        <f t="shared" si="29"/>
        <v>0.17392666666666667</v>
      </c>
      <c r="L72" s="3">
        <f t="shared" ref="L72:L135" si="32">L71+K72</f>
        <v>391.16336833333321</v>
      </c>
      <c r="M72" s="3">
        <f t="shared" si="30"/>
        <v>355.64351911126022</v>
      </c>
      <c r="N72" s="8">
        <f t="shared" si="24"/>
        <v>10.643519111260218</v>
      </c>
      <c r="O72" s="8">
        <f t="shared" si="25"/>
        <v>14.236983490514206</v>
      </c>
      <c r="P72" s="3"/>
      <c r="Q72" s="2">
        <f t="shared" ref="Q72:Q135" si="33">G72-G71</f>
        <v>-1.0767321293483012E-2</v>
      </c>
      <c r="R72" s="3">
        <f t="shared" si="31"/>
        <v>-8.6138570347864096E-2</v>
      </c>
      <c r="S72" s="3">
        <f t="shared" ref="S72:S135" si="34">H72-H71</f>
        <v>-8.5803673244811973E-2</v>
      </c>
      <c r="T72" s="3">
        <f t="shared" ref="T72:T135" si="35">I72-I71</f>
        <v>-0.17160734648962395</v>
      </c>
      <c r="U72" s="8">
        <f t="shared" ref="U72:U135" si="36">N72-N71</f>
        <v>0.16531458611444805</v>
      </c>
      <c r="V72" s="8">
        <f t="shared" ref="V72:V135" si="37">O72-O71</f>
        <v>-6.2927603751745664E-3</v>
      </c>
    </row>
    <row r="73" spans="2:22">
      <c r="B73">
        <v>67</v>
      </c>
      <c r="C73" s="7">
        <f t="shared" si="22"/>
        <v>0.60876142900872099</v>
      </c>
      <c r="D73" s="7">
        <f t="shared" si="23"/>
        <v>-0.76679557612463978</v>
      </c>
      <c r="E73" s="4">
        <f t="shared" si="18"/>
        <v>0</v>
      </c>
      <c r="F73" s="2">
        <f t="shared" si="20"/>
        <v>0.13400000000000001</v>
      </c>
      <c r="G73" s="3">
        <f t="shared" si="21"/>
        <v>-2.403414711591878E-2</v>
      </c>
      <c r="H73" s="3">
        <f t="shared" si="26"/>
        <v>1.715559800805079</v>
      </c>
      <c r="I73" s="3">
        <f t="shared" si="27"/>
        <v>3.4311196016101579</v>
      </c>
      <c r="J73" s="29">
        <f t="shared" si="28"/>
        <v>293.43111960161013</v>
      </c>
      <c r="K73" s="3">
        <f t="shared" si="29"/>
        <v>0.17414833333333335</v>
      </c>
      <c r="L73" s="3">
        <f t="shared" si="32"/>
        <v>391.33751666666655</v>
      </c>
      <c r="M73" s="3">
        <f t="shared" si="30"/>
        <v>355.8090098629375</v>
      </c>
      <c r="N73" s="8">
        <f t="shared" si="24"/>
        <v>10.809009862937501</v>
      </c>
      <c r="O73" s="8">
        <f t="shared" si="25"/>
        <v>14.240129464547636</v>
      </c>
      <c r="P73" s="3"/>
      <c r="Q73" s="2">
        <f t="shared" si="33"/>
        <v>3.4598594374289915E-3</v>
      </c>
      <c r="R73" s="3">
        <f t="shared" si="31"/>
        <v>2.7678875499431932E-2</v>
      </c>
      <c r="S73" s="3">
        <f t="shared" si="34"/>
        <v>-8.1172388821920682E-2</v>
      </c>
      <c r="T73" s="3">
        <f t="shared" si="35"/>
        <v>-0.16234477764384136</v>
      </c>
      <c r="U73" s="8">
        <f t="shared" si="36"/>
        <v>0.16549075167728233</v>
      </c>
      <c r="V73" s="8">
        <f t="shared" si="37"/>
        <v>3.1459740334298658E-3</v>
      </c>
    </row>
    <row r="74" spans="2:22">
      <c r="B74">
        <v>68</v>
      </c>
      <c r="C74" s="7">
        <f t="shared" si="22"/>
        <v>0.49999999999999978</v>
      </c>
      <c r="D74" s="7">
        <f t="shared" si="23"/>
        <v>-0.64369631662054427</v>
      </c>
      <c r="E74" s="4">
        <f t="shared" si="18"/>
        <v>0</v>
      </c>
      <c r="F74" s="2">
        <f t="shared" si="20"/>
        <v>0.13600000000000001</v>
      </c>
      <c r="G74" s="3">
        <f t="shared" si="21"/>
        <v>-7.6963166205444855E-3</v>
      </c>
      <c r="H74" s="3">
        <f t="shared" si="26"/>
        <v>1.6430341470961298</v>
      </c>
      <c r="I74" s="3">
        <f t="shared" si="27"/>
        <v>3.2860682941922597</v>
      </c>
      <c r="J74" s="29">
        <f t="shared" si="28"/>
        <v>293.28606829419226</v>
      </c>
      <c r="K74" s="3">
        <f t="shared" si="29"/>
        <v>0.17437333333333335</v>
      </c>
      <c r="L74" s="3">
        <f t="shared" si="32"/>
        <v>391.51188999999988</v>
      </c>
      <c r="M74" s="3">
        <f t="shared" si="30"/>
        <v>355.97468248847167</v>
      </c>
      <c r="N74" s="8">
        <f t="shared" si="24"/>
        <v>10.974682488471672</v>
      </c>
      <c r="O74" s="8">
        <f t="shared" si="25"/>
        <v>14.260750782663933</v>
      </c>
      <c r="P74" s="3"/>
      <c r="Q74" s="2">
        <f t="shared" si="33"/>
        <v>1.6337830495374295E-2</v>
      </c>
      <c r="R74" s="3">
        <f t="shared" si="31"/>
        <v>0.13070264396299436</v>
      </c>
      <c r="S74" s="3">
        <f t="shared" si="34"/>
        <v>-7.2525653708949145E-2</v>
      </c>
      <c r="T74" s="3">
        <f t="shared" si="35"/>
        <v>-0.14505130741789829</v>
      </c>
      <c r="U74" s="8">
        <f t="shared" si="36"/>
        <v>0.16567262553417095</v>
      </c>
      <c r="V74" s="8">
        <f t="shared" si="37"/>
        <v>2.0621318116297971E-2</v>
      </c>
    </row>
    <row r="75" spans="2:22">
      <c r="B75">
        <v>69</v>
      </c>
      <c r="C75" s="7">
        <f t="shared" si="22"/>
        <v>0.3826834323650905</v>
      </c>
      <c r="D75" s="7">
        <f t="shared" si="23"/>
        <v>-0.50104257181150358</v>
      </c>
      <c r="E75" s="4">
        <f t="shared" si="18"/>
        <v>0</v>
      </c>
      <c r="F75" s="2">
        <f t="shared" si="20"/>
        <v>0.13800000000000001</v>
      </c>
      <c r="G75" s="3">
        <f t="shared" si="21"/>
        <v>1.9640860553586936E-2</v>
      </c>
      <c r="H75" s="3">
        <f t="shared" si="26"/>
        <v>1.5823934650211975</v>
      </c>
      <c r="I75" s="3">
        <f t="shared" si="27"/>
        <v>3.164786930042395</v>
      </c>
      <c r="J75" s="29">
        <f t="shared" si="28"/>
        <v>293.1647869300424</v>
      </c>
      <c r="K75" s="3">
        <f t="shared" si="29"/>
        <v>0.17460166666666666</v>
      </c>
      <c r="L75" s="3">
        <f t="shared" si="32"/>
        <v>391.68649166666654</v>
      </c>
      <c r="M75" s="3">
        <f t="shared" si="30"/>
        <v>356.14054359412563</v>
      </c>
      <c r="N75" s="8">
        <f t="shared" si="24"/>
        <v>11.140543594125631</v>
      </c>
      <c r="O75" s="8">
        <f t="shared" si="25"/>
        <v>14.305330524168028</v>
      </c>
      <c r="P75" s="3"/>
      <c r="Q75" s="2">
        <f t="shared" si="33"/>
        <v>2.7337177174131422E-2</v>
      </c>
      <c r="R75" s="3">
        <f t="shared" si="31"/>
        <v>0.21869741739305137</v>
      </c>
      <c r="S75" s="3">
        <f t="shared" si="34"/>
        <v>-6.0640682074932339E-2</v>
      </c>
      <c r="T75" s="3">
        <f t="shared" si="35"/>
        <v>-0.12128136414986468</v>
      </c>
      <c r="U75" s="8">
        <f t="shared" si="36"/>
        <v>0.16586110565395984</v>
      </c>
      <c r="V75" s="8">
        <f t="shared" si="37"/>
        <v>4.4579741504094272E-2</v>
      </c>
    </row>
    <row r="76" spans="2:22">
      <c r="B76">
        <v>70</v>
      </c>
      <c r="C76" s="7">
        <f t="shared" si="22"/>
        <v>0.25881904510252079</v>
      </c>
      <c r="D76" s="7">
        <f t="shared" si="23"/>
        <v>-0.34316793889938901</v>
      </c>
      <c r="E76" s="4">
        <f t="shared" si="18"/>
        <v>0</v>
      </c>
      <c r="F76" s="2">
        <f t="shared" si="20"/>
        <v>0.14000000000000001</v>
      </c>
      <c r="G76" s="3">
        <f t="shared" si="21"/>
        <v>5.5651106203131795E-2</v>
      </c>
      <c r="H76" s="3">
        <f t="shared" si="26"/>
        <v>1.5359843434997449</v>
      </c>
      <c r="I76" s="3">
        <f t="shared" si="27"/>
        <v>3.0719686869994898</v>
      </c>
      <c r="J76" s="29">
        <f t="shared" si="28"/>
        <v>293.07196868699947</v>
      </c>
      <c r="K76" s="3">
        <f t="shared" si="29"/>
        <v>0.17483333333333331</v>
      </c>
      <c r="L76" s="3">
        <f t="shared" si="32"/>
        <v>391.86132499999985</v>
      </c>
      <c r="M76" s="3">
        <f t="shared" si="30"/>
        <v>356.3066004365329</v>
      </c>
      <c r="N76" s="8">
        <f t="shared" si="24"/>
        <v>11.306600436532904</v>
      </c>
      <c r="O76" s="8">
        <f t="shared" si="25"/>
        <v>14.378569123532372</v>
      </c>
      <c r="P76" s="3"/>
      <c r="Q76" s="2">
        <f t="shared" si="33"/>
        <v>3.6010245649544859E-2</v>
      </c>
      <c r="R76" s="3">
        <f t="shared" si="31"/>
        <v>0.28808196519635887</v>
      </c>
      <c r="S76" s="3">
        <f t="shared" si="34"/>
        <v>-4.6409121521452601E-2</v>
      </c>
      <c r="T76" s="3">
        <f t="shared" si="35"/>
        <v>-9.2818243042905202E-2</v>
      </c>
      <c r="U76" s="8">
        <f t="shared" si="36"/>
        <v>0.16605684240727214</v>
      </c>
      <c r="V76" s="8">
        <f t="shared" si="37"/>
        <v>7.3238599364344736E-2</v>
      </c>
    </row>
    <row r="77" spans="2:22">
      <c r="B77">
        <v>71</v>
      </c>
      <c r="C77" s="7">
        <f t="shared" si="22"/>
        <v>0.13052619222005094</v>
      </c>
      <c r="D77" s="7">
        <f t="shared" si="23"/>
        <v>-0.17486840181263524</v>
      </c>
      <c r="E77" s="4">
        <f t="shared" si="18"/>
        <v>0</v>
      </c>
      <c r="F77" s="2">
        <f t="shared" si="20"/>
        <v>0.14200000000000002</v>
      </c>
      <c r="G77" s="3">
        <f t="shared" si="21"/>
        <v>9.7657790407415707E-2</v>
      </c>
      <c r="H77" s="3">
        <f t="shared" si="26"/>
        <v>1.5051837281220453</v>
      </c>
      <c r="I77" s="3">
        <f t="shared" si="27"/>
        <v>3.0103674562440905</v>
      </c>
      <c r="J77" s="29">
        <f t="shared" si="28"/>
        <v>293.01036745624407</v>
      </c>
      <c r="K77" s="3">
        <f t="shared" si="29"/>
        <v>0.17506833333333335</v>
      </c>
      <c r="L77" s="3">
        <f t="shared" si="32"/>
        <v>392.03639333333319</v>
      </c>
      <c r="M77" s="3">
        <f t="shared" si="30"/>
        <v>356.47286065348635</v>
      </c>
      <c r="N77" s="8">
        <f t="shared" si="24"/>
        <v>11.47286065348635</v>
      </c>
      <c r="O77" s="8">
        <f t="shared" si="25"/>
        <v>14.483228109730419</v>
      </c>
      <c r="P77" s="3"/>
      <c r="Q77" s="2">
        <f t="shared" si="33"/>
        <v>4.2006684204283912E-2</v>
      </c>
      <c r="R77" s="3">
        <f t="shared" si="31"/>
        <v>0.33605347363427129</v>
      </c>
      <c r="S77" s="3">
        <f t="shared" si="34"/>
        <v>-3.0800615377699625E-2</v>
      </c>
      <c r="T77" s="3">
        <f t="shared" si="35"/>
        <v>-6.160123075539925E-2</v>
      </c>
      <c r="U77" s="8">
        <f t="shared" si="36"/>
        <v>0.16626021695344662</v>
      </c>
      <c r="V77" s="8">
        <f t="shared" si="37"/>
        <v>0.10465898619804648</v>
      </c>
    </row>
    <row r="78" spans="2:22">
      <c r="B78">
        <v>72</v>
      </c>
      <c r="C78" s="7">
        <f t="shared" si="22"/>
        <v>3.67544536472586E-16</v>
      </c>
      <c r="D78" s="7">
        <f t="shared" si="23"/>
        <v>-1.2566367307030926E-3</v>
      </c>
      <c r="E78" s="4">
        <f t="shared" si="18"/>
        <v>0</v>
      </c>
      <c r="F78" s="2">
        <f t="shared" si="20"/>
        <v>0.14400000000000002</v>
      </c>
      <c r="G78" s="3">
        <f t="shared" si="21"/>
        <v>0.14274336326929729</v>
      </c>
      <c r="H78" s="3">
        <f t="shared" si="26"/>
        <v>1.4903598362195933</v>
      </c>
      <c r="I78" s="3">
        <f t="shared" si="27"/>
        <v>2.9807196724391867</v>
      </c>
      <c r="J78" s="29">
        <f t="shared" si="28"/>
        <v>292.98071967243919</v>
      </c>
      <c r="K78" s="3">
        <f t="shared" si="29"/>
        <v>0.17530666666666669</v>
      </c>
      <c r="L78" s="3">
        <f t="shared" si="32"/>
        <v>392.21169999999984</v>
      </c>
      <c r="M78" s="3">
        <f t="shared" si="30"/>
        <v>356.63933198391624</v>
      </c>
      <c r="N78" s="8">
        <f t="shared" si="24"/>
        <v>11.639331983916236</v>
      </c>
      <c r="O78" s="8">
        <f t="shared" si="25"/>
        <v>14.620051656355429</v>
      </c>
      <c r="P78" s="3"/>
      <c r="Q78" s="2">
        <f t="shared" si="33"/>
        <v>4.5085572861881584E-2</v>
      </c>
      <c r="R78" s="3">
        <f t="shared" si="31"/>
        <v>0.36068458289505267</v>
      </c>
      <c r="S78" s="3">
        <f t="shared" si="34"/>
        <v>-1.4823891902451924E-2</v>
      </c>
      <c r="T78" s="3">
        <f t="shared" si="35"/>
        <v>-2.9647783804903849E-2</v>
      </c>
      <c r="U78" s="8">
        <f t="shared" si="36"/>
        <v>0.16647133042988571</v>
      </c>
      <c r="V78" s="8">
        <f t="shared" si="37"/>
        <v>0.13682354662500984</v>
      </c>
    </row>
    <row r="79" spans="2:22">
      <c r="B79">
        <v>73</v>
      </c>
      <c r="C79" s="7">
        <f t="shared" si="22"/>
        <v>-0.13052619222005196</v>
      </c>
      <c r="D79" s="7">
        <f t="shared" si="23"/>
        <v>0.17239330300572017</v>
      </c>
      <c r="E79" s="4">
        <f t="shared" si="18"/>
        <v>0</v>
      </c>
      <c r="F79" s="2">
        <f t="shared" si="20"/>
        <v>0.14599999999999999</v>
      </c>
      <c r="G79" s="3">
        <f t="shared" si="21"/>
        <v>0.1878671107856682</v>
      </c>
      <c r="H79" s="3">
        <f t="shared" si="26"/>
        <v>1.4908731124607422</v>
      </c>
      <c r="I79" s="3">
        <f t="shared" si="27"/>
        <v>2.9817462249214843</v>
      </c>
      <c r="J79" s="29">
        <f t="shared" si="28"/>
        <v>292.98174622492149</v>
      </c>
      <c r="K79" s="3">
        <f t="shared" si="29"/>
        <v>0.17554833333333333</v>
      </c>
      <c r="L79" s="3">
        <f t="shared" si="32"/>
        <v>392.38724833333316</v>
      </c>
      <c r="M79" s="3">
        <f t="shared" si="30"/>
        <v>356.80602198817263</v>
      </c>
      <c r="N79" s="8">
        <f t="shared" si="24"/>
        <v>11.806021988172631</v>
      </c>
      <c r="O79" s="8">
        <f t="shared" si="25"/>
        <v>14.787768213094125</v>
      </c>
      <c r="P79" s="3"/>
      <c r="Q79" s="2">
        <f t="shared" si="33"/>
        <v>4.512374751637091E-2</v>
      </c>
      <c r="R79" s="3">
        <f t="shared" si="31"/>
        <v>0.36098998013096728</v>
      </c>
      <c r="S79" s="3">
        <f t="shared" si="34"/>
        <v>5.1327624114883008E-4</v>
      </c>
      <c r="T79" s="3">
        <f t="shared" si="35"/>
        <v>1.0265524822976602E-3</v>
      </c>
      <c r="U79" s="8">
        <f t="shared" si="36"/>
        <v>0.16669000425639524</v>
      </c>
      <c r="V79" s="8">
        <f t="shared" si="37"/>
        <v>0.16771655673869645</v>
      </c>
    </row>
    <row r="80" spans="2:22">
      <c r="B80">
        <v>74</v>
      </c>
      <c r="C80" s="7">
        <f t="shared" si="22"/>
        <v>-0.25881904510252013</v>
      </c>
      <c r="D80" s="7">
        <f t="shared" si="23"/>
        <v>0.34080620436977072</v>
      </c>
      <c r="E80" s="4">
        <f t="shared" si="18"/>
        <v>0</v>
      </c>
      <c r="F80" s="2">
        <f t="shared" si="20"/>
        <v>0.14799999999999999</v>
      </c>
      <c r="G80" s="3">
        <f t="shared" si="21"/>
        <v>0.22998715926725058</v>
      </c>
      <c r="H80" s="3">
        <f t="shared" si="26"/>
        <v>1.5051169779808191</v>
      </c>
      <c r="I80" s="3">
        <f t="shared" si="27"/>
        <v>3.0102339559616382</v>
      </c>
      <c r="J80" s="29">
        <f t="shared" si="28"/>
        <v>293.01023395596167</v>
      </c>
      <c r="K80" s="3">
        <f t="shared" si="29"/>
        <v>0.17579333333333333</v>
      </c>
      <c r="L80" s="3">
        <f t="shared" si="32"/>
        <v>392.56304166666649</v>
      </c>
      <c r="M80" s="3">
        <f t="shared" si="30"/>
        <v>356.97293777965615</v>
      </c>
      <c r="N80" s="8">
        <f t="shared" si="24"/>
        <v>11.972937779656149</v>
      </c>
      <c r="O80" s="8">
        <f t="shared" si="25"/>
        <v>14.983171735617816</v>
      </c>
      <c r="P80" s="3"/>
      <c r="Q80" s="2">
        <f t="shared" si="33"/>
        <v>4.2120048481582378E-2</v>
      </c>
      <c r="R80" s="3">
        <f t="shared" si="31"/>
        <v>0.33696038785265903</v>
      </c>
      <c r="S80" s="3">
        <f t="shared" si="34"/>
        <v>1.4243865520076948E-2</v>
      </c>
      <c r="T80" s="3">
        <f t="shared" si="35"/>
        <v>2.8487731040153896E-2</v>
      </c>
      <c r="U80" s="8">
        <f t="shared" si="36"/>
        <v>0.16691579148351821</v>
      </c>
      <c r="V80" s="8">
        <f t="shared" si="37"/>
        <v>0.19540352252369075</v>
      </c>
    </row>
    <row r="81" spans="2:22">
      <c r="B81">
        <v>75</v>
      </c>
      <c r="C81" s="7">
        <f t="shared" si="22"/>
        <v>-0.38268343236508984</v>
      </c>
      <c r="D81" s="7">
        <f t="shared" si="23"/>
        <v>0.49886594735290685</v>
      </c>
      <c r="E81" s="4">
        <f t="shared" si="18"/>
        <v>0</v>
      </c>
      <c r="F81" s="2">
        <f t="shared" si="20"/>
        <v>0.15</v>
      </c>
      <c r="G81" s="3">
        <f t="shared" si="21"/>
        <v>0.26618251498781698</v>
      </c>
      <c r="H81" s="3">
        <f t="shared" si="26"/>
        <v>1.5305967605528308</v>
      </c>
      <c r="I81" s="3">
        <f t="shared" si="27"/>
        <v>3.0611935211056616</v>
      </c>
      <c r="J81" s="29">
        <f t="shared" si="28"/>
        <v>293.06119352110568</v>
      </c>
      <c r="K81" s="3">
        <f t="shared" si="29"/>
        <v>0.17604166666666665</v>
      </c>
      <c r="L81" s="3">
        <f t="shared" si="32"/>
        <v>392.73908333333316</v>
      </c>
      <c r="M81" s="3">
        <f t="shared" si="30"/>
        <v>357.14008577839297</v>
      </c>
      <c r="N81" s="8">
        <f t="shared" si="24"/>
        <v>12.140085778392972</v>
      </c>
      <c r="O81" s="8">
        <f t="shared" si="25"/>
        <v>15.201279299498651</v>
      </c>
      <c r="P81" s="3"/>
      <c r="Q81" s="2">
        <f t="shared" si="33"/>
        <v>3.6195355720566397E-2</v>
      </c>
      <c r="R81" s="3">
        <f t="shared" si="31"/>
        <v>0.28956284576453117</v>
      </c>
      <c r="S81" s="3">
        <f t="shared" si="34"/>
        <v>2.5479782572011667E-2</v>
      </c>
      <c r="T81" s="3">
        <f t="shared" si="35"/>
        <v>5.0959565144023333E-2</v>
      </c>
      <c r="U81" s="8">
        <f t="shared" si="36"/>
        <v>0.16714799873682296</v>
      </c>
      <c r="V81" s="8">
        <f t="shared" si="37"/>
        <v>0.21810756388083519</v>
      </c>
    </row>
    <row r="82" spans="2:22">
      <c r="B82">
        <v>76</v>
      </c>
      <c r="C82" s="7">
        <f t="shared" si="22"/>
        <v>-0.49999999999999917</v>
      </c>
      <c r="D82" s="7">
        <f t="shared" si="23"/>
        <v>0.64177092467284003</v>
      </c>
      <c r="E82" s="4">
        <f t="shared" ref="E82:E145" si="38">Step12</f>
        <v>0</v>
      </c>
      <c r="F82" s="2">
        <f t="shared" si="20"/>
        <v>0.152</v>
      </c>
      <c r="G82" s="3">
        <f t="shared" si="21"/>
        <v>0.29377092467284083</v>
      </c>
      <c r="H82" s="3">
        <f t="shared" si="26"/>
        <v>1.5640438831792682</v>
      </c>
      <c r="I82" s="3">
        <f t="shared" si="27"/>
        <v>3.1280877663585365</v>
      </c>
      <c r="J82" s="29">
        <f t="shared" si="28"/>
        <v>293.12808776635853</v>
      </c>
      <c r="K82" s="3">
        <f t="shared" si="29"/>
        <v>0.17629333333333333</v>
      </c>
      <c r="L82" s="3">
        <f t="shared" si="32"/>
        <v>392.91537666666648</v>
      </c>
      <c r="M82" s="3">
        <f t="shared" si="30"/>
        <v>357.3074714963364</v>
      </c>
      <c r="N82" s="8">
        <f t="shared" si="24"/>
        <v>12.307471496336404</v>
      </c>
      <c r="O82" s="8">
        <f t="shared" si="25"/>
        <v>15.435559262694937</v>
      </c>
      <c r="P82" s="3"/>
      <c r="Q82" s="2">
        <f t="shared" si="33"/>
        <v>2.7588409685023851E-2</v>
      </c>
      <c r="R82" s="3">
        <f t="shared" si="31"/>
        <v>0.22070727748019081</v>
      </c>
      <c r="S82" s="3">
        <f t="shared" si="34"/>
        <v>3.3447122626437453E-2</v>
      </c>
      <c r="T82" s="3">
        <f t="shared" si="35"/>
        <v>6.6894245252874907E-2</v>
      </c>
      <c r="U82" s="8">
        <f t="shared" si="36"/>
        <v>0.16738571794343216</v>
      </c>
      <c r="V82" s="8">
        <f t="shared" si="37"/>
        <v>0.23427996319628619</v>
      </c>
    </row>
    <row r="83" spans="2:22">
      <c r="B83">
        <v>77</v>
      </c>
      <c r="C83" s="7">
        <f t="shared" si="22"/>
        <v>-0.60876142900872043</v>
      </c>
      <c r="D83" s="7">
        <f t="shared" si="23"/>
        <v>0.76517990707774286</v>
      </c>
      <c r="E83" s="4">
        <f t="shared" si="38"/>
        <v>0</v>
      </c>
      <c r="F83" s="2">
        <f t="shared" si="20"/>
        <v>0.154</v>
      </c>
      <c r="G83" s="3">
        <f t="shared" si="21"/>
        <v>0.31041847806902245</v>
      </c>
      <c r="H83" s="3">
        <f t="shared" si="26"/>
        <v>1.6015611761084059</v>
      </c>
      <c r="I83" s="3">
        <f t="shared" si="27"/>
        <v>3.2031223522168117</v>
      </c>
      <c r="J83" s="29">
        <f t="shared" si="28"/>
        <v>293.20312235221684</v>
      </c>
      <c r="K83" s="3">
        <f t="shared" si="29"/>
        <v>0.17654833333333333</v>
      </c>
      <c r="L83" s="3">
        <f t="shared" si="32"/>
        <v>393.09192499999983</v>
      </c>
      <c r="M83" s="3">
        <f t="shared" si="30"/>
        <v>357.47509936302947</v>
      </c>
      <c r="N83" s="8">
        <f t="shared" si="24"/>
        <v>12.475099363029472</v>
      </c>
      <c r="O83" s="8">
        <f t="shared" si="25"/>
        <v>15.678221715246309</v>
      </c>
      <c r="P83" s="3"/>
      <c r="Q83" s="2">
        <f t="shared" si="33"/>
        <v>1.6647553396181625E-2</v>
      </c>
      <c r="R83" s="3">
        <f t="shared" si="31"/>
        <v>0.133180427169453</v>
      </c>
      <c r="S83" s="3">
        <f t="shared" si="34"/>
        <v>3.7517292929137636E-2</v>
      </c>
      <c r="T83" s="3">
        <f t="shared" si="35"/>
        <v>7.5034585858275271E-2</v>
      </c>
      <c r="U83" s="8">
        <f t="shared" si="36"/>
        <v>0.16762786669306706</v>
      </c>
      <c r="V83" s="8">
        <f t="shared" si="37"/>
        <v>0.24266245255137164</v>
      </c>
    </row>
    <row r="84" spans="2:22">
      <c r="B84">
        <v>78</v>
      </c>
      <c r="C84" s="7">
        <f t="shared" si="22"/>
        <v>-0.70710678118654791</v>
      </c>
      <c r="D84" s="7">
        <f t="shared" si="23"/>
        <v>0.86534392308739128</v>
      </c>
      <c r="E84" s="4">
        <f t="shared" si="38"/>
        <v>0</v>
      </c>
      <c r="F84" s="2">
        <f t="shared" si="20"/>
        <v>0.156</v>
      </c>
      <c r="G84" s="3">
        <f t="shared" si="21"/>
        <v>0.3142371419008434</v>
      </c>
      <c r="H84" s="3">
        <f t="shared" si="26"/>
        <v>1.6387941018980643</v>
      </c>
      <c r="I84" s="3">
        <f t="shared" si="27"/>
        <v>3.2775882037961286</v>
      </c>
      <c r="J84" s="29">
        <f t="shared" si="28"/>
        <v>293.27758820379614</v>
      </c>
      <c r="K84" s="3">
        <f t="shared" si="29"/>
        <v>0.17680666666666667</v>
      </c>
      <c r="L84" s="3">
        <f t="shared" si="32"/>
        <v>393.2687316666665</v>
      </c>
      <c r="M84" s="3">
        <f t="shared" si="30"/>
        <v>357.64297259881397</v>
      </c>
      <c r="N84" s="8">
        <f t="shared" si="24"/>
        <v>12.642972598813969</v>
      </c>
      <c r="O84" s="8">
        <f t="shared" si="25"/>
        <v>15.920560802610112</v>
      </c>
      <c r="P84" s="3"/>
      <c r="Q84" s="2">
        <f t="shared" si="33"/>
        <v>3.8186638318209454E-3</v>
      </c>
      <c r="R84" s="3">
        <f t="shared" si="31"/>
        <v>3.0549310654567563E-2</v>
      </c>
      <c r="S84" s="3">
        <f t="shared" si="34"/>
        <v>3.7232925789658422E-2</v>
      </c>
      <c r="T84" s="3">
        <f t="shared" si="35"/>
        <v>7.4465851579316844E-2</v>
      </c>
      <c r="U84" s="8">
        <f t="shared" si="36"/>
        <v>0.16787323578449787</v>
      </c>
      <c r="V84" s="8">
        <f t="shared" si="37"/>
        <v>0.24233908736380272</v>
      </c>
    </row>
    <row r="85" spans="2:22">
      <c r="B85">
        <v>79</v>
      </c>
      <c r="C85" s="7">
        <f t="shared" si="22"/>
        <v>-0.79335334029123483</v>
      </c>
      <c r="D85" s="7">
        <f t="shared" si="23"/>
        <v>0.93922014687138911</v>
      </c>
      <c r="E85" s="4">
        <f t="shared" si="38"/>
        <v>0</v>
      </c>
      <c r="F85" s="2">
        <f t="shared" si="20"/>
        <v>0.158</v>
      </c>
      <c r="G85" s="3">
        <f t="shared" si="21"/>
        <v>0.3038668065801543</v>
      </c>
      <c r="H85" s="3">
        <f t="shared" si="26"/>
        <v>1.6711217796576507</v>
      </c>
      <c r="I85" s="3">
        <f t="shared" si="27"/>
        <v>3.3422435593153015</v>
      </c>
      <c r="J85" s="29">
        <f t="shared" si="28"/>
        <v>293.34224355931531</v>
      </c>
      <c r="K85" s="3">
        <f t="shared" si="29"/>
        <v>0.17706833333333336</v>
      </c>
      <c r="L85" s="3">
        <f t="shared" si="32"/>
        <v>393.44579999999985</v>
      </c>
      <c r="M85" s="3">
        <f t="shared" si="30"/>
        <v>357.81109314107601</v>
      </c>
      <c r="N85" s="8">
        <f t="shared" si="24"/>
        <v>12.811093141076014</v>
      </c>
      <c r="O85" s="8">
        <f t="shared" si="25"/>
        <v>16.153336700391321</v>
      </c>
      <c r="P85" s="3"/>
      <c r="Q85" s="2">
        <f t="shared" si="33"/>
        <v>-1.0370335320689095E-2</v>
      </c>
      <c r="R85" s="3">
        <f t="shared" si="31"/>
        <v>-8.2962682565512758E-2</v>
      </c>
      <c r="S85" s="3">
        <f t="shared" si="34"/>
        <v>3.2327677759586448E-2</v>
      </c>
      <c r="T85" s="3">
        <f t="shared" si="35"/>
        <v>6.4655355519172897E-2</v>
      </c>
      <c r="U85" s="8">
        <f t="shared" si="36"/>
        <v>0.16812054226204509</v>
      </c>
      <c r="V85" s="8">
        <f t="shared" si="37"/>
        <v>0.23277589778120955</v>
      </c>
    </row>
    <row r="86" spans="2:22">
      <c r="B86">
        <v>80</v>
      </c>
      <c r="C86" s="7">
        <f t="shared" si="22"/>
        <v>-0.86602540378443871</v>
      </c>
      <c r="D86" s="7">
        <f t="shared" si="23"/>
        <v>0.98456433452920533</v>
      </c>
      <c r="E86" s="4">
        <f t="shared" si="38"/>
        <v>0</v>
      </c>
      <c r="F86" s="2">
        <f t="shared" si="20"/>
        <v>0.16</v>
      </c>
      <c r="G86" s="3">
        <f t="shared" si="21"/>
        <v>0.27853893074476666</v>
      </c>
      <c r="H86" s="3">
        <f t="shared" si="26"/>
        <v>1.6938609924325516</v>
      </c>
      <c r="I86" s="3">
        <f t="shared" si="27"/>
        <v>3.3877219848651032</v>
      </c>
      <c r="J86" s="29">
        <f t="shared" si="28"/>
        <v>293.3877219848651</v>
      </c>
      <c r="K86" s="3">
        <f t="shared" si="29"/>
        <v>0.17733333333333334</v>
      </c>
      <c r="L86" s="3">
        <f t="shared" si="32"/>
        <v>393.62313333333316</v>
      </c>
      <c r="M86" s="3">
        <f t="shared" si="30"/>
        <v>357.97946162712259</v>
      </c>
      <c r="N86" s="8">
        <f t="shared" si="24"/>
        <v>12.979461627122589</v>
      </c>
      <c r="O86" s="8">
        <f t="shared" si="25"/>
        <v>16.367183611987684</v>
      </c>
      <c r="P86" s="3"/>
      <c r="Q86" s="2">
        <f t="shared" si="33"/>
        <v>-2.5327875835387648E-2</v>
      </c>
      <c r="R86" s="3">
        <f t="shared" si="31"/>
        <v>-0.20262300668310118</v>
      </c>
      <c r="S86" s="3">
        <f t="shared" si="34"/>
        <v>2.2739212774900874E-2</v>
      </c>
      <c r="T86" s="3">
        <f t="shared" si="35"/>
        <v>4.5478425549801749E-2</v>
      </c>
      <c r="U86" s="8">
        <f t="shared" si="36"/>
        <v>0.16836848604657462</v>
      </c>
      <c r="V86" s="8">
        <f t="shared" si="37"/>
        <v>0.21384691159636304</v>
      </c>
    </row>
    <row r="87" spans="2:22">
      <c r="B87">
        <v>81</v>
      </c>
      <c r="C87" s="7">
        <f t="shared" si="22"/>
        <v>-0.92387953251128641</v>
      </c>
      <c r="D87" s="7">
        <f t="shared" si="23"/>
        <v>0.99999900070272085</v>
      </c>
      <c r="E87" s="4">
        <f t="shared" si="38"/>
        <v>0</v>
      </c>
      <c r="F87" s="2">
        <f t="shared" si="20"/>
        <v>0.16200000000000001</v>
      </c>
      <c r="G87" s="3">
        <f t="shared" si="21"/>
        <v>0.23811946819143445</v>
      </c>
      <c r="H87" s="3">
        <f t="shared" si="26"/>
        <v>1.702475883907931</v>
      </c>
      <c r="I87" s="3">
        <f t="shared" si="27"/>
        <v>3.4049517678158621</v>
      </c>
      <c r="J87" s="29">
        <f t="shared" si="28"/>
        <v>293.40495176781587</v>
      </c>
      <c r="K87" s="3">
        <f t="shared" si="29"/>
        <v>0.17760166666666666</v>
      </c>
      <c r="L87" s="3">
        <f t="shared" si="32"/>
        <v>393.8007349999998</v>
      </c>
      <c r="M87" s="3">
        <f t="shared" si="30"/>
        <v>358.14807743526165</v>
      </c>
      <c r="N87" s="8">
        <f t="shared" si="24"/>
        <v>13.148077435261655</v>
      </c>
      <c r="O87" s="8">
        <f t="shared" si="25"/>
        <v>16.553029203077529</v>
      </c>
      <c r="P87" s="3"/>
      <c r="Q87" s="2">
        <f t="shared" si="33"/>
        <v>-4.0419462553332203E-2</v>
      </c>
      <c r="R87" s="3">
        <f t="shared" si="31"/>
        <v>-0.32335570042665762</v>
      </c>
      <c r="S87" s="3">
        <f t="shared" si="34"/>
        <v>8.6148914753794159E-3</v>
      </c>
      <c r="T87" s="3">
        <f t="shared" si="35"/>
        <v>1.7229782950758832E-2</v>
      </c>
      <c r="U87" s="8">
        <f t="shared" si="36"/>
        <v>0.16861580813906585</v>
      </c>
      <c r="V87" s="8">
        <f t="shared" si="37"/>
        <v>0.18584559108984422</v>
      </c>
    </row>
    <row r="88" spans="2:22">
      <c r="B88">
        <v>82</v>
      </c>
      <c r="C88" s="7">
        <f t="shared" si="22"/>
        <v>-0.9659258262890682</v>
      </c>
      <c r="D88" s="7">
        <f t="shared" si="23"/>
        <v>0.98505526442262847</v>
      </c>
      <c r="E88" s="4">
        <f t="shared" si="38"/>
        <v>0</v>
      </c>
      <c r="F88" s="2">
        <f t="shared" si="20"/>
        <v>0.16400000000000001</v>
      </c>
      <c r="G88" s="3">
        <f t="shared" si="21"/>
        <v>0.18312943813356028</v>
      </c>
      <c r="H88" s="3">
        <f t="shared" si="26"/>
        <v>1.6927858131432811</v>
      </c>
      <c r="I88" s="3">
        <f t="shared" si="27"/>
        <v>3.3855716262865623</v>
      </c>
      <c r="J88" s="29">
        <f t="shared" si="28"/>
        <v>293.38557162628655</v>
      </c>
      <c r="K88" s="3">
        <f t="shared" si="29"/>
        <v>0.17787333333333333</v>
      </c>
      <c r="L88" s="3">
        <f t="shared" si="32"/>
        <v>393.97860833333311</v>
      </c>
      <c r="M88" s="3">
        <f t="shared" si="30"/>
        <v>358.31693878356549</v>
      </c>
      <c r="N88" s="8">
        <f t="shared" si="24"/>
        <v>13.31693878356549</v>
      </c>
      <c r="O88" s="8">
        <f t="shared" si="25"/>
        <v>16.702510409852039</v>
      </c>
      <c r="P88" s="3"/>
      <c r="Q88" s="2">
        <f t="shared" si="33"/>
        <v>-5.4990030057874173E-2</v>
      </c>
      <c r="R88" s="3">
        <f t="shared" si="31"/>
        <v>-0.43992024046299338</v>
      </c>
      <c r="S88" s="3">
        <f t="shared" si="34"/>
        <v>-9.690070764649894E-3</v>
      </c>
      <c r="T88" s="3">
        <f t="shared" si="35"/>
        <v>-1.9380141529299788E-2</v>
      </c>
      <c r="U88" s="8">
        <f t="shared" si="36"/>
        <v>0.16886134830383526</v>
      </c>
      <c r="V88" s="8">
        <f t="shared" si="37"/>
        <v>0.14948120677451016</v>
      </c>
    </row>
    <row r="89" spans="2:22">
      <c r="B89">
        <v>83</v>
      </c>
      <c r="C89" s="7">
        <f t="shared" si="22"/>
        <v>-0.99144486137381049</v>
      </c>
      <c r="D89" s="7">
        <f t="shared" si="23"/>
        <v>0.94018709297745451</v>
      </c>
      <c r="E89" s="4">
        <f t="shared" si="38"/>
        <v>0</v>
      </c>
      <c r="F89" s="2">
        <f t="shared" si="20"/>
        <v>0.16600000000000001</v>
      </c>
      <c r="G89" s="3">
        <f t="shared" si="21"/>
        <v>0.11474223160364402</v>
      </c>
      <c r="H89" s="3">
        <f t="shared" si="26"/>
        <v>1.6611638472249846</v>
      </c>
      <c r="I89" s="3">
        <f t="shared" si="27"/>
        <v>3.3223276944499691</v>
      </c>
      <c r="J89" s="29">
        <f t="shared" si="28"/>
        <v>293.32232769445</v>
      </c>
      <c r="K89" s="3">
        <f t="shared" si="29"/>
        <v>0.17814833333333335</v>
      </c>
      <c r="L89" s="3">
        <f t="shared" si="32"/>
        <v>394.15675666666647</v>
      </c>
      <c r="M89" s="3">
        <f t="shared" si="30"/>
        <v>358.48604288371138</v>
      </c>
      <c r="N89" s="8">
        <f t="shared" si="24"/>
        <v>13.486042883711377</v>
      </c>
      <c r="O89" s="8">
        <f t="shared" si="25"/>
        <v>16.808370578161373</v>
      </c>
      <c r="P89" s="3"/>
      <c r="Q89" s="2">
        <f t="shared" si="33"/>
        <v>-6.8387206529916256E-2</v>
      </c>
      <c r="R89" s="3">
        <f t="shared" si="31"/>
        <v>-0.54709765223933005</v>
      </c>
      <c r="S89" s="3">
        <f t="shared" si="34"/>
        <v>-3.162196591829658E-2</v>
      </c>
      <c r="T89" s="3">
        <f t="shared" si="35"/>
        <v>-6.3243931836593159E-2</v>
      </c>
      <c r="U89" s="8">
        <f t="shared" si="36"/>
        <v>0.16910410014588706</v>
      </c>
      <c r="V89" s="8">
        <f t="shared" si="37"/>
        <v>0.10586016830933431</v>
      </c>
    </row>
    <row r="90" spans="2:22">
      <c r="B90">
        <v>84</v>
      </c>
      <c r="C90" s="7">
        <f t="shared" si="22"/>
        <v>-1</v>
      </c>
      <c r="D90" s="7">
        <f t="shared" si="23"/>
        <v>0.86675751109878374</v>
      </c>
      <c r="E90" s="4">
        <f t="shared" si="38"/>
        <v>0</v>
      </c>
      <c r="F90" s="2">
        <f t="shared" si="20"/>
        <v>0.16800000000000001</v>
      </c>
      <c r="G90" s="3">
        <f t="shared" si="21"/>
        <v>3.475751109878375E-2</v>
      </c>
      <c r="H90" s="3">
        <f t="shared" si="26"/>
        <v>1.6047186319688724</v>
      </c>
      <c r="I90" s="3">
        <f t="shared" si="27"/>
        <v>3.2094372639377449</v>
      </c>
      <c r="J90" s="29">
        <f t="shared" si="28"/>
        <v>293.20943726393773</v>
      </c>
      <c r="K90" s="3">
        <f t="shared" si="29"/>
        <v>0.17842666666666665</v>
      </c>
      <c r="L90" s="3">
        <f t="shared" si="32"/>
        <v>394.33518333333313</v>
      </c>
      <c r="M90" s="3">
        <f t="shared" si="30"/>
        <v>358.6553861452785</v>
      </c>
      <c r="N90" s="8">
        <f t="shared" si="24"/>
        <v>13.655386145278499</v>
      </c>
      <c r="O90" s="8">
        <f t="shared" si="25"/>
        <v>16.864823409216228</v>
      </c>
      <c r="P90" s="3"/>
      <c r="Q90" s="2">
        <f t="shared" si="33"/>
        <v>-7.9984720504860274E-2</v>
      </c>
      <c r="R90" s="3">
        <f t="shared" si="31"/>
        <v>-0.63987776403888219</v>
      </c>
      <c r="S90" s="3">
        <f t="shared" si="34"/>
        <v>-5.6445215256112125E-2</v>
      </c>
      <c r="T90" s="3">
        <f t="shared" si="35"/>
        <v>-0.11289043051222425</v>
      </c>
      <c r="U90" s="8">
        <f t="shared" si="36"/>
        <v>0.16934326156712132</v>
      </c>
      <c r="V90" s="8">
        <f t="shared" si="37"/>
        <v>5.6452831054855324E-2</v>
      </c>
    </row>
    <row r="91" spans="2:22">
      <c r="B91">
        <v>85</v>
      </c>
      <c r="C91" s="7">
        <f t="shared" si="22"/>
        <v>-0.99144486137381038</v>
      </c>
      <c r="D91" s="7">
        <f t="shared" si="23"/>
        <v>0.76699719440603509</v>
      </c>
      <c r="E91" s="4">
        <f t="shared" si="38"/>
        <v>0</v>
      </c>
      <c r="F91" s="2">
        <f t="shared" si="20"/>
        <v>0.17</v>
      </c>
      <c r="G91" s="3">
        <f t="shared" si="21"/>
        <v>-5.4447666967775282E-2</v>
      </c>
      <c r="H91" s="3">
        <f t="shared" si="26"/>
        <v>1.5214528826263756</v>
      </c>
      <c r="I91" s="3">
        <f t="shared" si="27"/>
        <v>3.0429057652527511</v>
      </c>
      <c r="J91" s="29">
        <f t="shared" si="28"/>
        <v>293.04290576525273</v>
      </c>
      <c r="K91" s="3">
        <f t="shared" si="29"/>
        <v>0.17870833333333333</v>
      </c>
      <c r="L91" s="3">
        <f t="shared" si="32"/>
        <v>394.5138916666665</v>
      </c>
      <c r="M91" s="3">
        <f t="shared" si="30"/>
        <v>358.82496442400503</v>
      </c>
      <c r="N91" s="8">
        <f t="shared" si="24"/>
        <v>13.824964424005032</v>
      </c>
      <c r="O91" s="8">
        <f t="shared" si="25"/>
        <v>16.867870189257758</v>
      </c>
      <c r="P91" s="3"/>
      <c r="Q91" s="2">
        <f t="shared" si="33"/>
        <v>-8.9205178066559032E-2</v>
      </c>
      <c r="R91" s="3">
        <f t="shared" si="31"/>
        <v>-0.71364142453247226</v>
      </c>
      <c r="S91" s="3">
        <f t="shared" si="34"/>
        <v>-8.3265749342496864E-2</v>
      </c>
      <c r="T91" s="3">
        <f t="shared" si="35"/>
        <v>-0.16653149868499373</v>
      </c>
      <c r="U91" s="8">
        <f t="shared" si="36"/>
        <v>0.16957827872653297</v>
      </c>
      <c r="V91" s="8">
        <f t="shared" si="37"/>
        <v>3.0467800415294732E-3</v>
      </c>
    </row>
    <row r="92" spans="2:22">
      <c r="B92">
        <v>86</v>
      </c>
      <c r="C92" s="7">
        <f t="shared" si="22"/>
        <v>-0.96592582628906842</v>
      </c>
      <c r="D92" s="7">
        <f t="shared" si="23"/>
        <v>0.64393670497703115</v>
      </c>
      <c r="E92" s="4">
        <f t="shared" si="38"/>
        <v>0</v>
      </c>
      <c r="F92" s="2">
        <f t="shared" si="20"/>
        <v>0.17200000000000001</v>
      </c>
      <c r="G92" s="3">
        <f t="shared" si="21"/>
        <v>-0.14998912131203726</v>
      </c>
      <c r="H92" s="3">
        <f t="shared" si="26"/>
        <v>1.4103924647557859</v>
      </c>
      <c r="I92" s="3">
        <f t="shared" si="27"/>
        <v>2.8207849295115719</v>
      </c>
      <c r="J92" s="29">
        <f t="shared" si="28"/>
        <v>292.82078492951155</v>
      </c>
      <c r="K92" s="3">
        <f t="shared" si="29"/>
        <v>0.17899333333333334</v>
      </c>
      <c r="L92" s="3">
        <f t="shared" si="32"/>
        <v>394.69288499999982</v>
      </c>
      <c r="M92" s="3">
        <f t="shared" si="30"/>
        <v>358.99477330583676</v>
      </c>
      <c r="N92" s="8">
        <f t="shared" si="24"/>
        <v>13.994773305836759</v>
      </c>
      <c r="O92" s="8">
        <f t="shared" si="25"/>
        <v>16.815558235348306</v>
      </c>
      <c r="P92" s="3"/>
      <c r="Q92" s="2">
        <f t="shared" si="33"/>
        <v>-9.5541454344261978E-2</v>
      </c>
      <c r="R92" s="3">
        <f t="shared" si="31"/>
        <v>-0.76433163475409582</v>
      </c>
      <c r="S92" s="3">
        <f t="shared" si="34"/>
        <v>-0.11106041787058962</v>
      </c>
      <c r="T92" s="3">
        <f t="shared" si="35"/>
        <v>-0.22212083574117925</v>
      </c>
      <c r="U92" s="8">
        <f t="shared" si="36"/>
        <v>0.16980888183172738</v>
      </c>
      <c r="V92" s="8">
        <f t="shared" si="37"/>
        <v>-5.2311953909452313E-2</v>
      </c>
    </row>
    <row r="93" spans="2:22">
      <c r="B93">
        <v>87</v>
      </c>
      <c r="C93" s="7">
        <f t="shared" si="22"/>
        <v>-0.92387953251128674</v>
      </c>
      <c r="D93" s="7">
        <f t="shared" si="23"/>
        <v>0.50131442762154466</v>
      </c>
      <c r="E93" s="4">
        <f t="shared" si="38"/>
        <v>0</v>
      </c>
      <c r="F93" s="2">
        <f t="shared" si="20"/>
        <v>0.17400000000000002</v>
      </c>
      <c r="G93" s="3">
        <f t="shared" si="21"/>
        <v>-0.24856510488974207</v>
      </c>
      <c r="H93" s="3">
        <f t="shared" si="26"/>
        <v>1.2716809675857266</v>
      </c>
      <c r="I93" s="3">
        <f t="shared" si="27"/>
        <v>2.5433619351714531</v>
      </c>
      <c r="J93" s="29">
        <f t="shared" si="28"/>
        <v>292.54336193517145</v>
      </c>
      <c r="K93" s="3">
        <f t="shared" si="29"/>
        <v>0.17928166666666667</v>
      </c>
      <c r="L93" s="3">
        <f t="shared" si="32"/>
        <v>394.87216666666649</v>
      </c>
      <c r="M93" s="3">
        <f t="shared" si="30"/>
        <v>359.16480841718476</v>
      </c>
      <c r="N93" s="8">
        <f t="shared" si="24"/>
        <v>14.164808417184759</v>
      </c>
      <c r="O93" s="8">
        <f t="shared" si="25"/>
        <v>16.708170352356206</v>
      </c>
      <c r="P93" s="3"/>
      <c r="Q93" s="2">
        <f t="shared" si="33"/>
        <v>-9.8575983577704807E-2</v>
      </c>
      <c r="R93" s="3">
        <f t="shared" si="31"/>
        <v>-0.78860786862163845</v>
      </c>
      <c r="S93" s="3">
        <f t="shared" si="34"/>
        <v>-0.13871149717005937</v>
      </c>
      <c r="T93" s="3">
        <f t="shared" si="35"/>
        <v>-0.27742299434011874</v>
      </c>
      <c r="U93" s="8">
        <f t="shared" si="36"/>
        <v>0.17003511134799965</v>
      </c>
      <c r="V93" s="8">
        <f t="shared" si="37"/>
        <v>-0.1073878829921</v>
      </c>
    </row>
    <row r="94" spans="2:22">
      <c r="B94">
        <v>88</v>
      </c>
      <c r="C94" s="7">
        <f t="shared" si="22"/>
        <v>-0.86602540378443915</v>
      </c>
      <c r="D94" s="7">
        <f t="shared" si="23"/>
        <v>0.34346300360952764</v>
      </c>
      <c r="E94" s="4">
        <f t="shared" si="38"/>
        <v>0</v>
      </c>
      <c r="F94" s="2">
        <f t="shared" si="20"/>
        <v>0.17599999999999999</v>
      </c>
      <c r="G94" s="3">
        <f t="shared" si="21"/>
        <v>-0.34656240017491152</v>
      </c>
      <c r="H94" s="3">
        <f t="shared" si="26"/>
        <v>1.1066357793409907</v>
      </c>
      <c r="I94" s="3">
        <f t="shared" si="27"/>
        <v>2.2132715586819813</v>
      </c>
      <c r="J94" s="29">
        <f t="shared" si="28"/>
        <v>292.21327155868198</v>
      </c>
      <c r="K94" s="3">
        <f t="shared" si="29"/>
        <v>0.17957333333333333</v>
      </c>
      <c r="L94" s="3">
        <f t="shared" si="32"/>
        <v>395.05173999999982</v>
      </c>
      <c r="M94" s="3">
        <f t="shared" si="30"/>
        <v>359.33506575070334</v>
      </c>
      <c r="N94" s="8">
        <f t="shared" si="24"/>
        <v>14.335065750703336</v>
      </c>
      <c r="O94" s="8">
        <f t="shared" si="25"/>
        <v>16.548337309385317</v>
      </c>
      <c r="P94" s="3"/>
      <c r="Q94" s="2">
        <f t="shared" si="33"/>
        <v>-9.7997295285169456E-2</v>
      </c>
      <c r="R94" s="3">
        <f t="shared" si="31"/>
        <v>-0.78397836228135565</v>
      </c>
      <c r="S94" s="3">
        <f t="shared" si="34"/>
        <v>-0.16504518824473591</v>
      </c>
      <c r="T94" s="3">
        <f t="shared" si="35"/>
        <v>-0.33009037648947182</v>
      </c>
      <c r="U94" s="8">
        <f t="shared" si="36"/>
        <v>0.17025733351857752</v>
      </c>
      <c r="V94" s="8">
        <f t="shared" si="37"/>
        <v>-0.15983304297088807</v>
      </c>
    </row>
    <row r="95" spans="2:22">
      <c r="B95">
        <v>89</v>
      </c>
      <c r="C95" s="7">
        <f t="shared" si="22"/>
        <v>-0.79335334029123539</v>
      </c>
      <c r="D95" s="7">
        <f t="shared" si="23"/>
        <v>0.17517771181939823</v>
      </c>
      <c r="E95" s="4">
        <f t="shared" si="38"/>
        <v>0</v>
      </c>
      <c r="F95" s="2">
        <f t="shared" si="20"/>
        <v>0.17799999999999999</v>
      </c>
      <c r="G95" s="3">
        <f t="shared" si="21"/>
        <v>-0.44017562847183717</v>
      </c>
      <c r="H95" s="3">
        <f t="shared" si="26"/>
        <v>0.91776292148153704</v>
      </c>
      <c r="I95" s="3">
        <f t="shared" si="27"/>
        <v>1.8355258429630741</v>
      </c>
      <c r="J95" s="29">
        <f t="shared" si="28"/>
        <v>291.83552584296308</v>
      </c>
      <c r="K95" s="3">
        <f t="shared" si="29"/>
        <v>0.17986833333333332</v>
      </c>
      <c r="L95" s="3">
        <f t="shared" si="32"/>
        <v>395.23160833333316</v>
      </c>
      <c r="M95" s="3">
        <f t="shared" si="30"/>
        <v>359.50554199514028</v>
      </c>
      <c r="N95" s="8">
        <f t="shared" si="24"/>
        <v>14.505541995140277</v>
      </c>
      <c r="O95" s="8">
        <f t="shared" si="25"/>
        <v>16.341067838103356</v>
      </c>
      <c r="P95" s="3"/>
      <c r="Q95" s="2">
        <f t="shared" si="33"/>
        <v>-9.3613228296925644E-2</v>
      </c>
      <c r="R95" s="3">
        <f t="shared" si="31"/>
        <v>-0.74890582637540515</v>
      </c>
      <c r="S95" s="3">
        <f t="shared" si="34"/>
        <v>-0.18887285785945362</v>
      </c>
      <c r="T95" s="3">
        <f t="shared" si="35"/>
        <v>-0.37774571571890725</v>
      </c>
      <c r="U95" s="8">
        <f t="shared" si="36"/>
        <v>0.17047624443694076</v>
      </c>
      <c r="V95" s="8">
        <f t="shared" si="37"/>
        <v>-0.20726947128196116</v>
      </c>
    </row>
    <row r="96" spans="2:22">
      <c r="B96">
        <v>90</v>
      </c>
      <c r="C96" s="7">
        <f t="shared" si="22"/>
        <v>-0.70710678118654724</v>
      </c>
      <c r="D96" s="7">
        <f t="shared" si="23"/>
        <v>1.5707956808322819E-3</v>
      </c>
      <c r="E96" s="4">
        <f t="shared" si="38"/>
        <v>0</v>
      </c>
      <c r="F96" s="2">
        <f t="shared" si="20"/>
        <v>0.18</v>
      </c>
      <c r="G96" s="3">
        <f t="shared" si="21"/>
        <v>-0.5255359855057149</v>
      </c>
      <c r="H96" s="3">
        <f t="shared" si="26"/>
        <v>0.70872924739339349</v>
      </c>
      <c r="I96" s="3">
        <f t="shared" si="27"/>
        <v>1.417458494786787</v>
      </c>
      <c r="J96" s="29">
        <f t="shared" si="28"/>
        <v>291.41745849478679</v>
      </c>
      <c r="K96" s="3">
        <f t="shared" si="29"/>
        <v>0.18016666666666667</v>
      </c>
      <c r="L96" s="3">
        <f t="shared" si="32"/>
        <v>395.41177499999981</v>
      </c>
      <c r="M96" s="3">
        <f t="shared" si="30"/>
        <v>359.67623485742484</v>
      </c>
      <c r="N96" s="8">
        <f t="shared" si="24"/>
        <v>14.676234857424845</v>
      </c>
      <c r="O96" s="8">
        <f t="shared" si="25"/>
        <v>16.093693352211631</v>
      </c>
      <c r="P96" s="3"/>
      <c r="Q96" s="2">
        <f t="shared" si="33"/>
        <v>-8.5360357033877732E-2</v>
      </c>
      <c r="R96" s="3">
        <f t="shared" si="31"/>
        <v>-0.68288285627102185</v>
      </c>
      <c r="S96" s="3">
        <f t="shared" si="34"/>
        <v>-0.20903367408814355</v>
      </c>
      <c r="T96" s="3">
        <f t="shared" si="35"/>
        <v>-0.4180673481762871</v>
      </c>
      <c r="U96" s="8">
        <f t="shared" si="36"/>
        <v>0.17069286228456804</v>
      </c>
      <c r="V96" s="8">
        <f t="shared" si="37"/>
        <v>-0.24737448589172573</v>
      </c>
    </row>
    <row r="97" spans="2:22">
      <c r="B97">
        <v>91</v>
      </c>
      <c r="C97" s="7">
        <f t="shared" si="22"/>
        <v>-0.6087614290087211</v>
      </c>
      <c r="D97" s="7">
        <f t="shared" si="23"/>
        <v>-0.17208383876878491</v>
      </c>
      <c r="E97" s="4">
        <f t="shared" si="38"/>
        <v>0</v>
      </c>
      <c r="F97" s="2">
        <f t="shared" si="20"/>
        <v>0.182</v>
      </c>
      <c r="G97" s="3">
        <f t="shared" si="21"/>
        <v>-0.59884526777750602</v>
      </c>
      <c r="H97" s="3">
        <f t="shared" si="26"/>
        <v>0.48429201815964878</v>
      </c>
      <c r="I97" s="3">
        <f t="shared" si="27"/>
        <v>0.96858403631929757</v>
      </c>
      <c r="J97" s="29">
        <f t="shared" si="28"/>
        <v>290.96858403631927</v>
      </c>
      <c r="K97" s="3">
        <f t="shared" si="29"/>
        <v>0.18046833333333334</v>
      </c>
      <c r="L97" s="3">
        <f t="shared" si="32"/>
        <v>395.59224333333316</v>
      </c>
      <c r="M97" s="3">
        <f t="shared" si="30"/>
        <v>359.84714336516544</v>
      </c>
      <c r="N97" s="8">
        <f t="shared" si="24"/>
        <v>14.847143365165437</v>
      </c>
      <c r="O97" s="8">
        <f t="shared" si="25"/>
        <v>15.815727401484708</v>
      </c>
      <c r="P97" s="3"/>
      <c r="Q97" s="2">
        <f t="shared" si="33"/>
        <v>-7.3309282271791121E-2</v>
      </c>
      <c r="R97" s="3">
        <f t="shared" si="31"/>
        <v>-0.58647425817432897</v>
      </c>
      <c r="S97" s="3">
        <f t="shared" si="34"/>
        <v>-0.22443722923374471</v>
      </c>
      <c r="T97" s="3">
        <f t="shared" si="35"/>
        <v>-0.44887445846748941</v>
      </c>
      <c r="U97" s="8">
        <f t="shared" si="36"/>
        <v>0.17090850774059163</v>
      </c>
      <c r="V97" s="8">
        <f t="shared" si="37"/>
        <v>-0.27796595072692298</v>
      </c>
    </row>
    <row r="98" spans="2:22">
      <c r="B98">
        <v>92</v>
      </c>
      <c r="C98" s="7">
        <f t="shared" si="22"/>
        <v>-0.49999999999999989</v>
      </c>
      <c r="D98" s="7">
        <f t="shared" si="23"/>
        <v>-0.340510835884555</v>
      </c>
      <c r="E98" s="4">
        <f t="shared" si="38"/>
        <v>0</v>
      </c>
      <c r="F98" s="2">
        <f t="shared" si="20"/>
        <v>0.184</v>
      </c>
      <c r="G98" s="3">
        <f t="shared" si="21"/>
        <v>-0.65651083588455483</v>
      </c>
      <c r="H98" s="3">
        <f t="shared" si="26"/>
        <v>0.25018728897138498</v>
      </c>
      <c r="I98" s="3">
        <f t="shared" si="27"/>
        <v>0.50037457794276996</v>
      </c>
      <c r="J98" s="29">
        <f t="shared" si="28"/>
        <v>290.50037457794275</v>
      </c>
      <c r="K98" s="3">
        <f t="shared" si="29"/>
        <v>0.18077333333333334</v>
      </c>
      <c r="L98" s="3">
        <f t="shared" si="32"/>
        <v>395.77301666666648</v>
      </c>
      <c r="M98" s="3">
        <f t="shared" si="30"/>
        <v>360.01826813812687</v>
      </c>
      <c r="N98" s="8">
        <f t="shared" si="24"/>
        <v>15.018268138126871</v>
      </c>
      <c r="O98" s="8">
        <f t="shared" si="25"/>
        <v>15.518642716069621</v>
      </c>
      <c r="P98" s="3"/>
      <c r="Q98" s="2">
        <f t="shared" si="33"/>
        <v>-5.7665568107048815E-2</v>
      </c>
      <c r="R98" s="3">
        <f t="shared" si="31"/>
        <v>-0.46132454485639052</v>
      </c>
      <c r="S98" s="3">
        <f t="shared" si="34"/>
        <v>-0.2341047291882638</v>
      </c>
      <c r="T98" s="3">
        <f t="shared" si="35"/>
        <v>-0.46820945837652761</v>
      </c>
      <c r="U98" s="8">
        <f t="shared" si="36"/>
        <v>0.17112477296143425</v>
      </c>
      <c r="V98" s="8">
        <f t="shared" si="37"/>
        <v>-0.29708468541508637</v>
      </c>
    </row>
    <row r="99" spans="2:22">
      <c r="B99">
        <v>93</v>
      </c>
      <c r="C99" s="7">
        <f t="shared" si="22"/>
        <v>-0.38268343236509061</v>
      </c>
      <c r="D99" s="7">
        <f t="shared" si="23"/>
        <v>-0.49859364745109341</v>
      </c>
      <c r="E99" s="4">
        <f t="shared" si="38"/>
        <v>0</v>
      </c>
      <c r="F99" s="2">
        <f t="shared" si="20"/>
        <v>0.186</v>
      </c>
      <c r="G99" s="3">
        <f t="shared" si="21"/>
        <v>-0.69527707981618403</v>
      </c>
      <c r="H99" s="3">
        <f t="shared" si="26"/>
        <v>1.2979929189097461E-2</v>
      </c>
      <c r="I99" s="3">
        <f t="shared" si="27"/>
        <v>2.5959858378194922E-2</v>
      </c>
      <c r="J99" s="29">
        <f t="shared" si="28"/>
        <v>290.0259598583782</v>
      </c>
      <c r="K99" s="3">
        <f t="shared" si="29"/>
        <v>0.18108166666666667</v>
      </c>
      <c r="L99" s="3">
        <f t="shared" si="32"/>
        <v>395.95409833333315</v>
      </c>
      <c r="M99" s="3">
        <f t="shared" si="30"/>
        <v>360.18961161804413</v>
      </c>
      <c r="N99" s="8">
        <f t="shared" si="24"/>
        <v>15.189611618044125</v>
      </c>
      <c r="O99" s="8">
        <f t="shared" si="25"/>
        <v>15.215571476422326</v>
      </c>
      <c r="P99" s="3"/>
      <c r="Q99" s="2">
        <f t="shared" si="33"/>
        <v>-3.8766243931629196E-2</v>
      </c>
      <c r="R99" s="3">
        <f t="shared" si="31"/>
        <v>-0.31012995145303357</v>
      </c>
      <c r="S99" s="3">
        <f t="shared" si="34"/>
        <v>-0.23720735978228752</v>
      </c>
      <c r="T99" s="3">
        <f t="shared" si="35"/>
        <v>-0.47441471956457504</v>
      </c>
      <c r="U99" s="8">
        <f t="shared" si="36"/>
        <v>0.17134347991725463</v>
      </c>
      <c r="V99" s="8">
        <f t="shared" si="37"/>
        <v>-0.30307123964729499</v>
      </c>
    </row>
    <row r="100" spans="2:22">
      <c r="B100">
        <v>94</v>
      </c>
      <c r="C100" s="7">
        <f t="shared" si="22"/>
        <v>-0.25881904510252096</v>
      </c>
      <c r="D100" s="7">
        <f t="shared" si="23"/>
        <v>-0.64152996539870344</v>
      </c>
      <c r="E100" s="4">
        <f t="shared" si="38"/>
        <v>0</v>
      </c>
      <c r="F100" s="2">
        <f t="shared" si="20"/>
        <v>0.188</v>
      </c>
      <c r="G100" s="3">
        <f t="shared" si="21"/>
        <v>-0.71234901050122446</v>
      </c>
      <c r="H100" s="3">
        <f t="shared" si="26"/>
        <v>-0.22012058753838024</v>
      </c>
      <c r="I100" s="3">
        <f t="shared" si="27"/>
        <v>-0.44024117507676047</v>
      </c>
      <c r="J100" s="29">
        <f t="shared" si="28"/>
        <v>289.55975882492322</v>
      </c>
      <c r="K100" s="3">
        <f t="shared" si="29"/>
        <v>0.18139333333333332</v>
      </c>
      <c r="L100" s="3">
        <f t="shared" si="32"/>
        <v>396.1354916666665</v>
      </c>
      <c r="M100" s="3">
        <f t="shared" si="30"/>
        <v>360.36117824727694</v>
      </c>
      <c r="N100" s="8">
        <f t="shared" si="24"/>
        <v>15.361178247276939</v>
      </c>
      <c r="O100" s="8">
        <f t="shared" si="25"/>
        <v>14.920937072200161</v>
      </c>
      <c r="P100" s="3"/>
      <c r="Q100" s="2">
        <f t="shared" si="33"/>
        <v>-1.7071930685040426E-2</v>
      </c>
      <c r="R100" s="3">
        <f t="shared" si="31"/>
        <v>-0.13657544548032341</v>
      </c>
      <c r="S100" s="3">
        <f t="shared" si="34"/>
        <v>-0.2331005167274777</v>
      </c>
      <c r="T100" s="3">
        <f t="shared" si="35"/>
        <v>-0.46620103345495539</v>
      </c>
      <c r="U100" s="8">
        <f t="shared" si="36"/>
        <v>0.17156662923281374</v>
      </c>
      <c r="V100" s="8">
        <f t="shared" si="37"/>
        <v>-0.29463440422216536</v>
      </c>
    </row>
    <row r="101" spans="2:22">
      <c r="B101">
        <v>95</v>
      </c>
      <c r="C101" s="7">
        <f t="shared" si="22"/>
        <v>-0.13052619222005105</v>
      </c>
      <c r="D101" s="7">
        <f t="shared" si="23"/>
        <v>-0.76497760839640228</v>
      </c>
      <c r="E101" s="4">
        <f t="shared" si="38"/>
        <v>0</v>
      </c>
      <c r="F101" s="2">
        <f t="shared" si="20"/>
        <v>0.19</v>
      </c>
      <c r="G101" s="3">
        <f t="shared" si="21"/>
        <v>-0.70550380061645335</v>
      </c>
      <c r="H101" s="3">
        <f t="shared" si="26"/>
        <v>-0.4414732917772739</v>
      </c>
      <c r="I101" s="3">
        <f t="shared" si="27"/>
        <v>-0.8829465835545478</v>
      </c>
      <c r="J101" s="29">
        <f t="shared" si="28"/>
        <v>289.11705341644546</v>
      </c>
      <c r="K101" s="3">
        <f t="shared" si="29"/>
        <v>0.18170833333333333</v>
      </c>
      <c r="L101" s="3">
        <f t="shared" si="32"/>
        <v>396.31719999999984</v>
      </c>
      <c r="M101" s="3">
        <f t="shared" si="30"/>
        <v>360.53297458829218</v>
      </c>
      <c r="N101" s="8">
        <f t="shared" si="24"/>
        <v>15.532974588292177</v>
      </c>
      <c r="O101" s="8">
        <f t="shared" si="25"/>
        <v>14.650028004737635</v>
      </c>
      <c r="P101" s="3"/>
      <c r="Q101" s="2">
        <f t="shared" si="33"/>
        <v>6.8452098847711085E-3</v>
      </c>
      <c r="R101" s="3">
        <f t="shared" si="31"/>
        <v>5.4761679078168868E-2</v>
      </c>
      <c r="S101" s="3">
        <f t="shared" si="34"/>
        <v>-0.22135270423889367</v>
      </c>
      <c r="T101" s="3">
        <f t="shared" si="35"/>
        <v>-0.44270540847778733</v>
      </c>
      <c r="U101" s="8">
        <f t="shared" si="36"/>
        <v>0.17179634101523789</v>
      </c>
      <c r="V101" s="8">
        <f t="shared" si="37"/>
        <v>-0.27090906746252585</v>
      </c>
    </row>
    <row r="102" spans="2:22">
      <c r="B102">
        <v>96</v>
      </c>
      <c r="C102" s="7">
        <f t="shared" si="22"/>
        <v>-4.90059381963448E-16</v>
      </c>
      <c r="D102" s="7">
        <f t="shared" si="23"/>
        <v>-0.86518643051574406</v>
      </c>
      <c r="E102" s="4">
        <f t="shared" si="38"/>
        <v>0</v>
      </c>
      <c r="F102" s="2">
        <f t="shared" si="20"/>
        <v>0.192</v>
      </c>
      <c r="G102" s="3">
        <f t="shared" si="21"/>
        <v>-0.67318643051574445</v>
      </c>
      <c r="H102" s="3">
        <f t="shared" si="26"/>
        <v>-0.6432413566368993</v>
      </c>
      <c r="I102" s="3">
        <f t="shared" si="27"/>
        <v>-1.2864827132737986</v>
      </c>
      <c r="J102" s="29">
        <f t="shared" si="28"/>
        <v>288.71351728672619</v>
      </c>
      <c r="K102" s="3">
        <f t="shared" si="29"/>
        <v>0.18202666666666667</v>
      </c>
      <c r="L102" s="3">
        <f t="shared" si="32"/>
        <v>396.49922666666652</v>
      </c>
      <c r="M102" s="3">
        <f t="shared" si="30"/>
        <v>360.70500937772943</v>
      </c>
      <c r="N102" s="8">
        <f t="shared" si="24"/>
        <v>15.705009377729425</v>
      </c>
      <c r="O102" s="8">
        <f t="shared" si="25"/>
        <v>14.418526664455612</v>
      </c>
      <c r="P102" s="3"/>
      <c r="Q102" s="2">
        <f t="shared" si="33"/>
        <v>3.2317370100708898E-2</v>
      </c>
      <c r="R102" s="3">
        <f t="shared" si="31"/>
        <v>0.25853896080567118</v>
      </c>
      <c r="S102" s="3">
        <f t="shared" si="34"/>
        <v>-0.2017680648596254</v>
      </c>
      <c r="T102" s="3">
        <f t="shared" si="35"/>
        <v>-0.40353612971925079</v>
      </c>
      <c r="U102" s="8">
        <f t="shared" si="36"/>
        <v>0.17203478943724804</v>
      </c>
      <c r="V102" s="8">
        <f t="shared" si="37"/>
        <v>-0.23150134028202274</v>
      </c>
    </row>
    <row r="103" spans="2:22">
      <c r="B103">
        <v>97</v>
      </c>
      <c r="C103" s="7">
        <f t="shared" si="22"/>
        <v>0.13052619222005182</v>
      </c>
      <c r="D103" s="7">
        <f t="shared" si="23"/>
        <v>-0.93911224478694055</v>
      </c>
      <c r="E103" s="4">
        <f t="shared" si="38"/>
        <v>0</v>
      </c>
      <c r="F103" s="2">
        <f t="shared" si="20"/>
        <v>0.19400000000000001</v>
      </c>
      <c r="G103" s="3">
        <f t="shared" si="21"/>
        <v>-0.6145860525668887</v>
      </c>
      <c r="H103" s="3">
        <f t="shared" si="26"/>
        <v>-0.81764305132994475</v>
      </c>
      <c r="I103" s="3">
        <f t="shared" si="27"/>
        <v>-1.6352861026598895</v>
      </c>
      <c r="J103" s="29">
        <f t="shared" si="28"/>
        <v>288.3647138973401</v>
      </c>
      <c r="K103" s="3">
        <f t="shared" si="29"/>
        <v>0.18234833333333333</v>
      </c>
      <c r="L103" s="3">
        <f t="shared" si="32"/>
        <v>396.68157499999984</v>
      </c>
      <c r="M103" s="3">
        <f t="shared" si="30"/>
        <v>360.87729351080742</v>
      </c>
      <c r="N103" s="8">
        <f t="shared" si="24"/>
        <v>15.877293510807419</v>
      </c>
      <c r="O103" s="8">
        <f t="shared" si="25"/>
        <v>14.242007408147515</v>
      </c>
      <c r="P103" s="3"/>
      <c r="Q103" s="2">
        <f t="shared" si="33"/>
        <v>5.8600377948855753E-2</v>
      </c>
      <c r="R103" s="3">
        <f t="shared" si="31"/>
        <v>0.46880302359084602</v>
      </c>
      <c r="S103" s="3">
        <f t="shared" si="34"/>
        <v>-0.17440169469304545</v>
      </c>
      <c r="T103" s="3">
        <f t="shared" si="35"/>
        <v>-0.3488033893860909</v>
      </c>
      <c r="U103" s="8">
        <f t="shared" si="36"/>
        <v>0.17228413307799428</v>
      </c>
      <c r="V103" s="8">
        <f t="shared" si="37"/>
        <v>-0.17651925630809728</v>
      </c>
    </row>
    <row r="104" spans="2:22">
      <c r="B104">
        <v>98</v>
      </c>
      <c r="C104" s="7">
        <f t="shared" si="22"/>
        <v>0.25881904510252002</v>
      </c>
      <c r="D104" s="7">
        <f t="shared" si="23"/>
        <v>-0.98450930082817911</v>
      </c>
      <c r="E104" s="4">
        <f t="shared" si="38"/>
        <v>0</v>
      </c>
      <c r="F104" s="2">
        <f t="shared" si="20"/>
        <v>0.19600000000000001</v>
      </c>
      <c r="G104" s="3">
        <f t="shared" si="21"/>
        <v>-0.52969025572565909</v>
      </c>
      <c r="H104" s="3">
        <f t="shared" si="26"/>
        <v>-0.95721016971553752</v>
      </c>
      <c r="I104" s="3">
        <f t="shared" si="27"/>
        <v>-1.914420339431075</v>
      </c>
      <c r="J104" s="29">
        <f t="shared" si="28"/>
        <v>288.0855796605689</v>
      </c>
      <c r="K104" s="3">
        <f t="shared" si="29"/>
        <v>0.18267333333333333</v>
      </c>
      <c r="L104" s="3">
        <f t="shared" si="32"/>
        <v>396.86424833333319</v>
      </c>
      <c r="M104" s="3">
        <f t="shared" si="30"/>
        <v>361.04983995400681</v>
      </c>
      <c r="N104" s="8">
        <f t="shared" si="24"/>
        <v>16.049839954006814</v>
      </c>
      <c r="O104" s="8">
        <f t="shared" si="25"/>
        <v>14.13541961457571</v>
      </c>
      <c r="P104" s="3"/>
      <c r="Q104" s="2">
        <f t="shared" si="33"/>
        <v>8.4895796841229609E-2</v>
      </c>
      <c r="R104" s="3">
        <f t="shared" si="31"/>
        <v>0.67916637472983687</v>
      </c>
      <c r="S104" s="3">
        <f t="shared" si="34"/>
        <v>-0.13956711838559277</v>
      </c>
      <c r="T104" s="3">
        <f t="shared" si="35"/>
        <v>-0.27913423677118554</v>
      </c>
      <c r="U104" s="8">
        <f t="shared" si="36"/>
        <v>0.17254644319939416</v>
      </c>
      <c r="V104" s="8">
        <f t="shared" si="37"/>
        <v>-0.10658779357180492</v>
      </c>
    </row>
    <row r="105" spans="2:22">
      <c r="B105">
        <v>99</v>
      </c>
      <c r="C105" s="7">
        <f t="shared" si="22"/>
        <v>0.38268343236508973</v>
      </c>
      <c r="D105" s="7">
        <f t="shared" si="23"/>
        <v>-0.99999850722270578</v>
      </c>
      <c r="E105" s="4">
        <f t="shared" si="38"/>
        <v>0</v>
      </c>
      <c r="F105" s="2">
        <f t="shared" si="20"/>
        <v>0.19800000000000001</v>
      </c>
      <c r="G105" s="3">
        <f t="shared" si="21"/>
        <v>-0.41931507485761604</v>
      </c>
      <c r="H105" s="3">
        <f t="shared" si="26"/>
        <v>-1.0550457098068859</v>
      </c>
      <c r="I105" s="3">
        <f t="shared" si="27"/>
        <v>-2.1100914196137719</v>
      </c>
      <c r="J105" s="29">
        <f t="shared" si="28"/>
        <v>287.88990858038625</v>
      </c>
      <c r="K105" s="3">
        <f t="shared" si="29"/>
        <v>0.18300166666666665</v>
      </c>
      <c r="L105" s="3">
        <f t="shared" si="32"/>
        <v>397.04724999999985</v>
      </c>
      <c r="M105" s="3">
        <f t="shared" si="30"/>
        <v>361.22266358624705</v>
      </c>
      <c r="N105" s="8">
        <f t="shared" si="24"/>
        <v>16.222663586247052</v>
      </c>
      <c r="O105" s="8">
        <f t="shared" si="25"/>
        <v>14.112572166633299</v>
      </c>
      <c r="P105" s="3"/>
      <c r="Q105" s="2">
        <f t="shared" si="33"/>
        <v>0.11037518086804304</v>
      </c>
      <c r="R105" s="3">
        <f t="shared" si="31"/>
        <v>0.88300144694434435</v>
      </c>
      <c r="S105" s="3">
        <f t="shared" si="34"/>
        <v>-9.7835540091348427E-2</v>
      </c>
      <c r="T105" s="3">
        <f t="shared" si="35"/>
        <v>-0.19567108018269685</v>
      </c>
      <c r="U105" s="8">
        <f t="shared" si="36"/>
        <v>0.17282363224023811</v>
      </c>
      <c r="V105" s="8">
        <f t="shared" si="37"/>
        <v>-2.2847447942410781E-2</v>
      </c>
    </row>
    <row r="106" spans="2:22">
      <c r="B106">
        <v>100</v>
      </c>
      <c r="C106" s="7">
        <f t="shared" si="22"/>
        <v>0.49999999999999906</v>
      </c>
      <c r="D106" s="7">
        <f t="shared" si="23"/>
        <v>-0.98510932615477409</v>
      </c>
      <c r="E106" s="4">
        <f t="shared" si="38"/>
        <v>0</v>
      </c>
      <c r="F106" s="2">
        <f t="shared" si="20"/>
        <v>0.2</v>
      </c>
      <c r="G106" s="3">
        <f t="shared" si="21"/>
        <v>-0.28510932615477502</v>
      </c>
      <c r="H106" s="3">
        <f t="shared" si="26"/>
        <v>-1.1050724526839855</v>
      </c>
      <c r="I106" s="3">
        <f t="shared" si="27"/>
        <v>-2.2101449053679709</v>
      </c>
      <c r="J106" s="29">
        <f t="shared" si="28"/>
        <v>287.789855094632</v>
      </c>
      <c r="K106" s="3">
        <f t="shared" si="29"/>
        <v>0.18333333333333335</v>
      </c>
      <c r="L106" s="3">
        <f t="shared" si="32"/>
        <v>397.23058333333319</v>
      </c>
      <c r="M106" s="3">
        <f t="shared" si="30"/>
        <v>361.39578097109325</v>
      </c>
      <c r="N106" s="8">
        <f t="shared" si="24"/>
        <v>16.395780971093245</v>
      </c>
      <c r="O106" s="8">
        <f t="shared" si="25"/>
        <v>14.185636065725248</v>
      </c>
      <c r="P106" s="3"/>
      <c r="Q106" s="2">
        <f t="shared" si="33"/>
        <v>0.13420574870284102</v>
      </c>
      <c r="R106" s="3">
        <f t="shared" si="31"/>
        <v>1.0736459896227282</v>
      </c>
      <c r="S106" s="3">
        <f t="shared" si="34"/>
        <v>-5.0026742877099517E-2</v>
      </c>
      <c r="T106" s="3">
        <f t="shared" si="35"/>
        <v>-0.10005348575419903</v>
      </c>
      <c r="U106" s="8">
        <f t="shared" si="36"/>
        <v>0.17311738484619354</v>
      </c>
      <c r="V106" s="8">
        <f t="shared" si="37"/>
        <v>7.306389909194877E-2</v>
      </c>
    </row>
    <row r="107" spans="2:22">
      <c r="B107">
        <v>101</v>
      </c>
      <c r="C107" s="7">
        <f t="shared" si="22"/>
        <v>0.60876142900872032</v>
      </c>
      <c r="D107" s="7">
        <f t="shared" si="23"/>
        <v>-0.94029406761106182</v>
      </c>
      <c r="E107" s="4">
        <f t="shared" si="38"/>
        <v>0</v>
      </c>
      <c r="F107" s="2">
        <f t="shared" ref="F107:F170" si="39">B107*Slope</f>
        <v>0.20200000000000001</v>
      </c>
      <c r="G107" s="3">
        <f t="shared" ref="G107:G170" si="40">SUM(C107:F107)</f>
        <v>-0.12953263860234149</v>
      </c>
      <c r="H107" s="3">
        <f t="shared" si="26"/>
        <v>-1.1022642243837948</v>
      </c>
      <c r="I107" s="3">
        <f t="shared" si="27"/>
        <v>-2.2045284487675896</v>
      </c>
      <c r="J107" s="29">
        <f t="shared" si="28"/>
        <v>287.79547155123242</v>
      </c>
      <c r="K107" s="3">
        <f t="shared" si="29"/>
        <v>0.18366833333333332</v>
      </c>
      <c r="L107" s="3">
        <f t="shared" si="32"/>
        <v>397.41425166666653</v>
      </c>
      <c r="M107" s="3">
        <f t="shared" si="30"/>
        <v>361.56921006480854</v>
      </c>
      <c r="N107" s="8">
        <f t="shared" si="24"/>
        <v>16.569210064808544</v>
      </c>
      <c r="O107" s="8">
        <f t="shared" si="25"/>
        <v>14.364681616040968</v>
      </c>
      <c r="P107" s="3"/>
      <c r="Q107" s="2">
        <f t="shared" si="33"/>
        <v>0.15557668755243353</v>
      </c>
      <c r="R107" s="3">
        <f t="shared" si="31"/>
        <v>1.2446135004194683</v>
      </c>
      <c r="S107" s="3">
        <f t="shared" si="34"/>
        <v>2.8082283001906738E-3</v>
      </c>
      <c r="T107" s="3">
        <f t="shared" si="35"/>
        <v>5.6164566003813476E-3</v>
      </c>
      <c r="U107" s="8">
        <f t="shared" si="36"/>
        <v>0.17342909371529913</v>
      </c>
      <c r="V107" s="8">
        <f t="shared" si="37"/>
        <v>0.17904555031572045</v>
      </c>
    </row>
    <row r="108" spans="2:22">
      <c r="B108">
        <v>102</v>
      </c>
      <c r="C108" s="7">
        <f t="shared" si="22"/>
        <v>0.70710678118654779</v>
      </c>
      <c r="D108" s="7">
        <f t="shared" si="23"/>
        <v>-0.86691414891213492</v>
      </c>
      <c r="E108" s="4">
        <f t="shared" si="38"/>
        <v>0</v>
      </c>
      <c r="F108" s="2">
        <f t="shared" si="39"/>
        <v>0.20400000000000001</v>
      </c>
      <c r="G108" s="3">
        <f t="shared" si="40"/>
        <v>4.4192632274412891E-2</v>
      </c>
      <c r="H108" s="3">
        <f t="shared" si="26"/>
        <v>-1.0428520204583573</v>
      </c>
      <c r="I108" s="3">
        <f t="shared" si="27"/>
        <v>-2.0857040409167147</v>
      </c>
      <c r="J108" s="29">
        <f t="shared" si="28"/>
        <v>287.91429595908329</v>
      </c>
      <c r="K108" s="3">
        <f t="shared" si="29"/>
        <v>0.18400666666666665</v>
      </c>
      <c r="L108" s="3">
        <f t="shared" si="32"/>
        <v>397.59825833333321</v>
      </c>
      <c r="M108" s="3">
        <f t="shared" si="30"/>
        <v>361.74296986723789</v>
      </c>
      <c r="N108" s="8">
        <f t="shared" si="24"/>
        <v>16.742969867237889</v>
      </c>
      <c r="O108" s="8">
        <f t="shared" si="25"/>
        <v>14.657265826321179</v>
      </c>
      <c r="P108" s="3"/>
      <c r="Q108" s="2">
        <f t="shared" si="33"/>
        <v>0.17372527087675438</v>
      </c>
      <c r="R108" s="3">
        <f t="shared" si="31"/>
        <v>1.389802167014035</v>
      </c>
      <c r="S108" s="3">
        <f t="shared" si="34"/>
        <v>5.9412203925437446E-2</v>
      </c>
      <c r="T108" s="3">
        <f t="shared" si="35"/>
        <v>0.11882440785087489</v>
      </c>
      <c r="U108" s="8">
        <f t="shared" si="36"/>
        <v>0.17375980242934475</v>
      </c>
      <c r="V108" s="8">
        <f t="shared" si="37"/>
        <v>0.29258421028021075</v>
      </c>
    </row>
    <row r="109" spans="2:22">
      <c r="B109">
        <v>103</v>
      </c>
      <c r="C109" s="7">
        <f t="shared" si="22"/>
        <v>0.79335334029123472</v>
      </c>
      <c r="D109" s="7">
        <f t="shared" si="23"/>
        <v>-0.76719873698784213</v>
      </c>
      <c r="E109" s="4">
        <f t="shared" si="38"/>
        <v>0</v>
      </c>
      <c r="F109" s="2">
        <f t="shared" si="39"/>
        <v>0.20600000000000002</v>
      </c>
      <c r="G109" s="3">
        <f t="shared" si="40"/>
        <v>0.2321546033033926</v>
      </c>
      <c r="H109" s="3">
        <f t="shared" si="26"/>
        <v>-0.92449782018522675</v>
      </c>
      <c r="I109" s="3">
        <f t="shared" si="27"/>
        <v>-1.8489956403704535</v>
      </c>
      <c r="J109" s="29">
        <f t="shared" si="28"/>
        <v>288.15100435962955</v>
      </c>
      <c r="K109" s="3">
        <f t="shared" si="29"/>
        <v>0.18434833333333334</v>
      </c>
      <c r="L109" s="3">
        <f t="shared" si="32"/>
        <v>397.78260666666654</v>
      </c>
      <c r="M109" s="3">
        <f t="shared" si="30"/>
        <v>361.91708002449889</v>
      </c>
      <c r="N109" s="8">
        <f t="shared" si="24"/>
        <v>16.917080024498887</v>
      </c>
      <c r="O109" s="8">
        <f t="shared" si="25"/>
        <v>15.06808438412844</v>
      </c>
      <c r="P109" s="3"/>
      <c r="Q109" s="2">
        <f t="shared" si="33"/>
        <v>0.18796197102897971</v>
      </c>
      <c r="R109" s="3">
        <f t="shared" si="31"/>
        <v>1.5036957682318377</v>
      </c>
      <c r="S109" s="3">
        <f t="shared" si="34"/>
        <v>0.11835420027313059</v>
      </c>
      <c r="T109" s="3">
        <f t="shared" si="35"/>
        <v>0.23670840054626119</v>
      </c>
      <c r="U109" s="8">
        <f t="shared" si="36"/>
        <v>0.17411015726099777</v>
      </c>
      <c r="V109" s="8">
        <f t="shared" si="37"/>
        <v>0.41081855780726073</v>
      </c>
    </row>
    <row r="110" spans="2:22">
      <c r="B110">
        <v>104</v>
      </c>
      <c r="C110" s="7">
        <f t="shared" si="22"/>
        <v>0.86602540378443871</v>
      </c>
      <c r="D110" s="7">
        <f t="shared" si="23"/>
        <v>-0.6441770297795133</v>
      </c>
      <c r="E110" s="4">
        <f t="shared" si="38"/>
        <v>0</v>
      </c>
      <c r="F110" s="2">
        <f t="shared" si="39"/>
        <v>0.20800000000000002</v>
      </c>
      <c r="G110" s="3">
        <f t="shared" si="40"/>
        <v>0.42984837400492543</v>
      </c>
      <c r="H110" s="3">
        <f t="shared" si="26"/>
        <v>-0.7464297982108874</v>
      </c>
      <c r="I110" s="3">
        <f t="shared" si="27"/>
        <v>-1.4928595964217748</v>
      </c>
      <c r="J110" s="29">
        <f t="shared" si="28"/>
        <v>288.50714040357821</v>
      </c>
      <c r="K110" s="3">
        <f t="shared" si="29"/>
        <v>0.18469333333333335</v>
      </c>
      <c r="L110" s="3">
        <f t="shared" si="32"/>
        <v>397.96729999999985</v>
      </c>
      <c r="M110" s="3">
        <f t="shared" si="30"/>
        <v>362.09156039420014</v>
      </c>
      <c r="N110" s="8">
        <f t="shared" si="24"/>
        <v>17.091560394200144</v>
      </c>
      <c r="O110" s="8">
        <f t="shared" si="25"/>
        <v>15.598700797778349</v>
      </c>
      <c r="P110" s="3"/>
      <c r="Q110" s="2">
        <f t="shared" si="33"/>
        <v>0.19769377070153282</v>
      </c>
      <c r="R110" s="3">
        <f t="shared" si="31"/>
        <v>1.5815501656122626</v>
      </c>
      <c r="S110" s="3">
        <f t="shared" si="34"/>
        <v>0.17806802197433935</v>
      </c>
      <c r="T110" s="3">
        <f t="shared" si="35"/>
        <v>0.3561360439486787</v>
      </c>
      <c r="U110" s="8">
        <f t="shared" si="36"/>
        <v>0.17448036970125713</v>
      </c>
      <c r="V110" s="8">
        <f t="shared" si="37"/>
        <v>0.53061641364990919</v>
      </c>
    </row>
    <row r="111" spans="2:22">
      <c r="B111">
        <v>105</v>
      </c>
      <c r="C111" s="7">
        <f t="shared" si="22"/>
        <v>0.92387953251128641</v>
      </c>
      <c r="D111" s="7">
        <f t="shared" si="23"/>
        <v>-0.50158623395383839</v>
      </c>
      <c r="E111" s="4">
        <f t="shared" si="38"/>
        <v>0</v>
      </c>
      <c r="F111" s="2">
        <f t="shared" si="39"/>
        <v>0.21</v>
      </c>
      <c r="G111" s="3">
        <f t="shared" si="40"/>
        <v>0.63229329855744798</v>
      </c>
      <c r="H111" s="3">
        <f t="shared" si="26"/>
        <v>-0.50953373067291874</v>
      </c>
      <c r="I111" s="3">
        <f t="shared" si="27"/>
        <v>-1.0190674613458375</v>
      </c>
      <c r="J111" s="29">
        <f t="shared" si="28"/>
        <v>288.98093253865414</v>
      </c>
      <c r="K111" s="3">
        <f t="shared" si="29"/>
        <v>0.18504166666666666</v>
      </c>
      <c r="L111" s="3">
        <f t="shared" si="32"/>
        <v>398.15234166666653</v>
      </c>
      <c r="M111" s="3">
        <f t="shared" si="30"/>
        <v>362.26643058535063</v>
      </c>
      <c r="N111" s="8">
        <f t="shared" si="24"/>
        <v>17.266430585350633</v>
      </c>
      <c r="O111" s="8">
        <f t="shared" si="25"/>
        <v>16.247363124004778</v>
      </c>
      <c r="P111" s="3"/>
      <c r="Q111" s="2">
        <f t="shared" si="33"/>
        <v>0.20244492455252255</v>
      </c>
      <c r="R111" s="3">
        <f t="shared" si="31"/>
        <v>1.6195593964201804</v>
      </c>
      <c r="S111" s="3">
        <f t="shared" si="34"/>
        <v>0.23689606753796866</v>
      </c>
      <c r="T111" s="3">
        <f t="shared" si="35"/>
        <v>0.47379213507593732</v>
      </c>
      <c r="U111" s="8">
        <f t="shared" si="36"/>
        <v>0.17487019115048952</v>
      </c>
      <c r="V111" s="8">
        <f t="shared" si="37"/>
        <v>0.64866232622642883</v>
      </c>
    </row>
    <row r="112" spans="2:22">
      <c r="B112">
        <v>106</v>
      </c>
      <c r="C112" s="7">
        <f t="shared" si="22"/>
        <v>0.9659258262890682</v>
      </c>
      <c r="D112" s="7">
        <f t="shared" si="23"/>
        <v>-0.34375803442122521</v>
      </c>
      <c r="E112" s="4">
        <f t="shared" si="38"/>
        <v>0</v>
      </c>
      <c r="F112" s="2">
        <f t="shared" si="39"/>
        <v>0.21199999999999999</v>
      </c>
      <c r="G112" s="3">
        <f t="shared" si="40"/>
        <v>0.83416779186784296</v>
      </c>
      <c r="H112" s="3">
        <f t="shared" si="26"/>
        <v>-0.21639665891736587</v>
      </c>
      <c r="I112" s="3">
        <f t="shared" si="27"/>
        <v>-0.43279331783473174</v>
      </c>
      <c r="J112" s="29">
        <f t="shared" si="28"/>
        <v>289.56720668216525</v>
      </c>
      <c r="K112" s="3">
        <f t="shared" si="29"/>
        <v>0.18539333333333333</v>
      </c>
      <c r="L112" s="3">
        <f t="shared" si="32"/>
        <v>398.33773499999984</v>
      </c>
      <c r="M112" s="3">
        <f t="shared" si="30"/>
        <v>362.44170948621388</v>
      </c>
      <c r="N112" s="8">
        <f t="shared" si="24"/>
        <v>17.441709486213881</v>
      </c>
      <c r="O112" s="8">
        <f t="shared" si="25"/>
        <v>17.00891616837913</v>
      </c>
      <c r="P112" s="3"/>
      <c r="Q112" s="2">
        <f t="shared" si="33"/>
        <v>0.20187449331039498</v>
      </c>
      <c r="R112" s="3">
        <f t="shared" si="31"/>
        <v>1.6149959464831598</v>
      </c>
      <c r="S112" s="3">
        <f t="shared" si="34"/>
        <v>0.29313707175555287</v>
      </c>
      <c r="T112" s="3">
        <f t="shared" si="35"/>
        <v>0.58627414351110574</v>
      </c>
      <c r="U112" s="8">
        <f t="shared" si="36"/>
        <v>0.1752789008632476</v>
      </c>
      <c r="V112" s="8">
        <f t="shared" si="37"/>
        <v>0.76155304437435234</v>
      </c>
    </row>
    <row r="113" spans="2:22">
      <c r="B113">
        <v>107</v>
      </c>
      <c r="C113" s="7">
        <f t="shared" si="22"/>
        <v>0.99144486137381049</v>
      </c>
      <c r="D113" s="7">
        <f t="shared" si="23"/>
        <v>-0.17548700453681071</v>
      </c>
      <c r="E113" s="4">
        <f t="shared" si="38"/>
        <v>0</v>
      </c>
      <c r="F113" s="2">
        <f t="shared" si="39"/>
        <v>0.214</v>
      </c>
      <c r="G113" s="3">
        <f t="shared" si="40"/>
        <v>1.0299578568369998</v>
      </c>
      <c r="H113" s="3">
        <f t="shared" si="26"/>
        <v>0.12869972055063261</v>
      </c>
      <c r="I113" s="3">
        <f t="shared" si="27"/>
        <v>0.25739944110126523</v>
      </c>
      <c r="J113" s="29">
        <f t="shared" si="28"/>
        <v>290.25739944110126</v>
      </c>
      <c r="K113" s="3">
        <f t="shared" si="29"/>
        <v>0.18574833333333332</v>
      </c>
      <c r="L113" s="3">
        <f t="shared" si="32"/>
        <v>398.52348333333316</v>
      </c>
      <c r="M113" s="3">
        <f t="shared" si="30"/>
        <v>362.61741479406288</v>
      </c>
      <c r="N113" s="8">
        <f t="shared" si="24"/>
        <v>17.617414794062881</v>
      </c>
      <c r="O113" s="8">
        <f t="shared" si="25"/>
        <v>17.874814235164138</v>
      </c>
      <c r="P113" s="3"/>
      <c r="Q113" s="2">
        <f t="shared" si="33"/>
        <v>0.19579006496915685</v>
      </c>
      <c r="R113" s="3">
        <f t="shared" si="31"/>
        <v>1.5663205197532548</v>
      </c>
      <c r="S113" s="3">
        <f t="shared" si="34"/>
        <v>0.34509637946799848</v>
      </c>
      <c r="T113" s="3">
        <f t="shared" si="35"/>
        <v>0.69019275893599696</v>
      </c>
      <c r="U113" s="8">
        <f t="shared" si="36"/>
        <v>0.17570530784900029</v>
      </c>
      <c r="V113" s="8">
        <f t="shared" si="37"/>
        <v>0.86589806678500736</v>
      </c>
    </row>
    <row r="114" spans="2:22">
      <c r="B114">
        <v>108</v>
      </c>
      <c r="C114" s="7">
        <f t="shared" si="22"/>
        <v>1</v>
      </c>
      <c r="D114" s="7">
        <f t="shared" si="23"/>
        <v>-1.8849544759283762E-3</v>
      </c>
      <c r="E114" s="4">
        <f t="shared" si="38"/>
        <v>0</v>
      </c>
      <c r="F114" s="2">
        <f t="shared" si="39"/>
        <v>0.216</v>
      </c>
      <c r="G114" s="3">
        <f t="shared" si="40"/>
        <v>1.2141150455240717</v>
      </c>
      <c r="H114" s="3">
        <f t="shared" si="26"/>
        <v>0.51983696820346548</v>
      </c>
      <c r="I114" s="3">
        <f t="shared" si="27"/>
        <v>1.039673936406931</v>
      </c>
      <c r="J114" s="29">
        <f t="shared" si="28"/>
        <v>291.03967393640693</v>
      </c>
      <c r="K114" s="3">
        <f t="shared" si="29"/>
        <v>0.18610666666666667</v>
      </c>
      <c r="L114" s="3">
        <f t="shared" si="32"/>
        <v>398.70958999999982</v>
      </c>
      <c r="M114" s="3">
        <f t="shared" si="30"/>
        <v>362.79356256107286</v>
      </c>
      <c r="N114" s="8">
        <f t="shared" si="24"/>
        <v>17.793562561072861</v>
      </c>
      <c r="O114" s="8">
        <f t="shared" si="25"/>
        <v>18.833236497479788</v>
      </c>
      <c r="P114" s="3"/>
      <c r="Q114" s="2">
        <f t="shared" si="33"/>
        <v>0.18415718868707187</v>
      </c>
      <c r="R114" s="3">
        <f t="shared" si="31"/>
        <v>1.473257509496575</v>
      </c>
      <c r="S114" s="3">
        <f t="shared" si="34"/>
        <v>0.39113724765283286</v>
      </c>
      <c r="T114" s="3">
        <f t="shared" si="35"/>
        <v>0.78227449530566573</v>
      </c>
      <c r="U114" s="8">
        <f t="shared" si="36"/>
        <v>0.17614776700997936</v>
      </c>
      <c r="V114" s="8">
        <f t="shared" si="37"/>
        <v>0.95842226231565064</v>
      </c>
    </row>
    <row r="115" spans="2:22">
      <c r="B115">
        <v>109</v>
      </c>
      <c r="C115" s="7">
        <f t="shared" si="22"/>
        <v>0.99144486137381038</v>
      </c>
      <c r="D115" s="7">
        <f t="shared" si="23"/>
        <v>0.17177435754785217</v>
      </c>
      <c r="E115" s="4">
        <f t="shared" si="38"/>
        <v>0</v>
      </c>
      <c r="F115" s="2">
        <f t="shared" si="39"/>
        <v>0.218</v>
      </c>
      <c r="G115" s="3">
        <f t="shared" si="40"/>
        <v>1.3812192189216626</v>
      </c>
      <c r="H115" s="3">
        <f t="shared" si="26"/>
        <v>0.94956858872022387</v>
      </c>
      <c r="I115" s="3">
        <f t="shared" si="27"/>
        <v>1.8991371774404477</v>
      </c>
      <c r="J115" s="29">
        <f t="shared" si="28"/>
        <v>291.89913717744042</v>
      </c>
      <c r="K115" s="3">
        <f t="shared" si="29"/>
        <v>0.18646833333333335</v>
      </c>
      <c r="L115" s="3">
        <f t="shared" si="32"/>
        <v>398.89605833333314</v>
      </c>
      <c r="M115" s="3">
        <f t="shared" si="30"/>
        <v>362.97016677044326</v>
      </c>
      <c r="N115" s="8">
        <f t="shared" si="24"/>
        <v>17.970166770443257</v>
      </c>
      <c r="O115" s="8">
        <f t="shared" si="25"/>
        <v>19.869303947883679</v>
      </c>
      <c r="P115" s="3"/>
      <c r="Q115" s="2">
        <f t="shared" si="33"/>
        <v>0.16710417339759087</v>
      </c>
      <c r="R115" s="3">
        <f t="shared" si="31"/>
        <v>1.336833387180727</v>
      </c>
      <c r="S115" s="3">
        <f t="shared" si="34"/>
        <v>0.42973162051675839</v>
      </c>
      <c r="T115" s="3">
        <f t="shared" si="35"/>
        <v>0.85946324103351679</v>
      </c>
      <c r="U115" s="8">
        <f t="shared" si="36"/>
        <v>0.17660420937039589</v>
      </c>
      <c r="V115" s="8">
        <f t="shared" si="37"/>
        <v>1.0360674504038911</v>
      </c>
    </row>
    <row r="116" spans="2:22">
      <c r="B116">
        <v>110</v>
      </c>
      <c r="C116" s="7">
        <f t="shared" si="22"/>
        <v>0.96592582628906853</v>
      </c>
      <c r="D116" s="7">
        <f t="shared" si="23"/>
        <v>0.34021543379226543</v>
      </c>
      <c r="E116" s="4">
        <f t="shared" si="38"/>
        <v>0</v>
      </c>
      <c r="F116" s="2">
        <f t="shared" si="39"/>
        <v>0.22</v>
      </c>
      <c r="G116" s="3">
        <f t="shared" si="40"/>
        <v>1.526141260081334</v>
      </c>
      <c r="H116" s="3">
        <f t="shared" si="26"/>
        <v>1.4090774059189477</v>
      </c>
      <c r="I116" s="3">
        <f t="shared" si="27"/>
        <v>2.8181548118378954</v>
      </c>
      <c r="J116" s="29">
        <f t="shared" si="28"/>
        <v>292.81815481183787</v>
      </c>
      <c r="K116" s="3">
        <f t="shared" si="29"/>
        <v>0.18683333333333332</v>
      </c>
      <c r="L116" s="3">
        <f t="shared" si="32"/>
        <v>399.08289166666646</v>
      </c>
      <c r="M116" s="3">
        <f t="shared" si="30"/>
        <v>363.14723895625735</v>
      </c>
      <c r="N116" s="8">
        <f t="shared" si="24"/>
        <v>18.147238956257354</v>
      </c>
      <c r="O116" s="8">
        <f t="shared" si="25"/>
        <v>20.965393768095225</v>
      </c>
      <c r="P116" s="3"/>
      <c r="Q116" s="2">
        <f t="shared" si="33"/>
        <v>0.14492204115967144</v>
      </c>
      <c r="R116" s="3">
        <f t="shared" si="31"/>
        <v>1.1593763292773716</v>
      </c>
      <c r="S116" s="3">
        <f t="shared" si="34"/>
        <v>0.45950881719872383</v>
      </c>
      <c r="T116" s="3">
        <f t="shared" si="35"/>
        <v>0.91901763439744766</v>
      </c>
      <c r="U116" s="8">
        <f t="shared" si="36"/>
        <v>0.17707218581409734</v>
      </c>
      <c r="V116" s="8">
        <f t="shared" si="37"/>
        <v>1.0960898202115459</v>
      </c>
    </row>
    <row r="117" spans="2:22">
      <c r="B117">
        <v>111</v>
      </c>
      <c r="C117" s="7">
        <f t="shared" si="22"/>
        <v>0.92387953251128685</v>
      </c>
      <c r="D117" s="7">
        <f t="shared" si="23"/>
        <v>0.49832129834006283</v>
      </c>
      <c r="E117" s="4">
        <f t="shared" si="38"/>
        <v>0</v>
      </c>
      <c r="F117" s="2">
        <f t="shared" si="39"/>
        <v>0.222</v>
      </c>
      <c r="G117" s="3">
        <f t="shared" si="40"/>
        <v>1.6442008308513496</v>
      </c>
      <c r="H117" s="3">
        <f t="shared" si="26"/>
        <v>1.8883780202373455</v>
      </c>
      <c r="I117" s="3">
        <f t="shared" si="27"/>
        <v>3.7767560404746909</v>
      </c>
      <c r="J117" s="29">
        <f t="shared" si="28"/>
        <v>293.77675604047471</v>
      </c>
      <c r="K117" s="3">
        <f t="shared" si="29"/>
        <v>0.18720166666666668</v>
      </c>
      <c r="L117" s="3">
        <f t="shared" si="32"/>
        <v>399.27009333333314</v>
      </c>
      <c r="M117" s="3">
        <f t="shared" si="30"/>
        <v>363.32478787958593</v>
      </c>
      <c r="N117" s="8">
        <f t="shared" si="24"/>
        <v>18.324787879585926</v>
      </c>
      <c r="O117" s="8">
        <f t="shared" si="25"/>
        <v>22.101543920060635</v>
      </c>
      <c r="P117" s="3"/>
      <c r="Q117" s="2">
        <f t="shared" si="33"/>
        <v>0.11805957077001561</v>
      </c>
      <c r="R117" s="3">
        <f t="shared" si="31"/>
        <v>0.94447656616012488</v>
      </c>
      <c r="S117" s="3">
        <f t="shared" si="34"/>
        <v>0.47930061431839777</v>
      </c>
      <c r="T117" s="3">
        <f t="shared" si="35"/>
        <v>0.95860122863679553</v>
      </c>
      <c r="U117" s="8">
        <f t="shared" si="36"/>
        <v>0.17754892332857253</v>
      </c>
      <c r="V117" s="8">
        <f t="shared" si="37"/>
        <v>1.1361501519654098</v>
      </c>
    </row>
    <row r="118" spans="2:22">
      <c r="B118">
        <v>112</v>
      </c>
      <c r="C118" s="7">
        <f t="shared" si="22"/>
        <v>0.86602540378443837</v>
      </c>
      <c r="D118" s="7">
        <f t="shared" si="23"/>
        <v>0.64128894280809901</v>
      </c>
      <c r="E118" s="4">
        <f t="shared" si="38"/>
        <v>0</v>
      </c>
      <c r="F118" s="2">
        <f t="shared" si="39"/>
        <v>0.224</v>
      </c>
      <c r="G118" s="3">
        <f t="shared" si="40"/>
        <v>1.7313143465925374</v>
      </c>
      <c r="H118" s="3">
        <f t="shared" si="26"/>
        <v>2.3765593152417219</v>
      </c>
      <c r="I118" s="3">
        <f t="shared" si="27"/>
        <v>4.7531186304834439</v>
      </c>
      <c r="J118" s="29">
        <f t="shared" si="28"/>
        <v>294.75311863048347</v>
      </c>
      <c r="K118" s="3">
        <f t="shared" si="29"/>
        <v>0.18757333333333334</v>
      </c>
      <c r="L118" s="3">
        <f t="shared" si="32"/>
        <v>399.45766666666646</v>
      </c>
      <c r="M118" s="3">
        <f t="shared" si="30"/>
        <v>363.50281927194237</v>
      </c>
      <c r="N118" s="8">
        <f t="shared" si="24"/>
        <v>18.502819271942371</v>
      </c>
      <c r="O118" s="8">
        <f t="shared" si="25"/>
        <v>23.255937902425842</v>
      </c>
      <c r="P118" s="3"/>
      <c r="Q118" s="2">
        <f t="shared" si="33"/>
        <v>8.7113515741187753E-2</v>
      </c>
      <c r="R118" s="3">
        <f t="shared" si="31"/>
        <v>0.69690812592950202</v>
      </c>
      <c r="S118" s="3">
        <f t="shared" si="34"/>
        <v>0.48818129500437646</v>
      </c>
      <c r="T118" s="3">
        <f t="shared" si="35"/>
        <v>0.97636259000875292</v>
      </c>
      <c r="U118" s="8">
        <f t="shared" si="36"/>
        <v>0.17803139235644494</v>
      </c>
      <c r="V118" s="8">
        <f t="shared" si="37"/>
        <v>1.1543939823652067</v>
      </c>
    </row>
    <row r="119" spans="2:22">
      <c r="B119">
        <v>113</v>
      </c>
      <c r="C119" s="7">
        <f t="shared" si="22"/>
        <v>0.79335334029123539</v>
      </c>
      <c r="D119" s="7">
        <f t="shared" si="23"/>
        <v>0.76477523421479632</v>
      </c>
      <c r="E119" s="4">
        <f t="shared" si="38"/>
        <v>0</v>
      </c>
      <c r="F119" s="2">
        <f t="shared" si="39"/>
        <v>0.22600000000000001</v>
      </c>
      <c r="G119" s="3">
        <f t="shared" si="40"/>
        <v>1.7841285745060316</v>
      </c>
      <c r="H119" s="3">
        <f t="shared" si="26"/>
        <v>2.8620606850758969</v>
      </c>
      <c r="I119" s="3">
        <f t="shared" si="27"/>
        <v>5.7241213701517939</v>
      </c>
      <c r="J119" s="29">
        <f t="shared" si="28"/>
        <v>295.72412137015181</v>
      </c>
      <c r="K119" s="3">
        <f t="shared" si="29"/>
        <v>0.18794833333333336</v>
      </c>
      <c r="L119" s="3">
        <f t="shared" si="32"/>
        <v>399.64561499999979</v>
      </c>
      <c r="M119" s="3">
        <f t="shared" si="30"/>
        <v>363.68133565544014</v>
      </c>
      <c r="N119" s="8">
        <f t="shared" si="24"/>
        <v>18.681335655440137</v>
      </c>
      <c r="O119" s="8">
        <f t="shared" si="25"/>
        <v>24.405457025591943</v>
      </c>
      <c r="P119" s="3"/>
      <c r="Q119" s="2">
        <f t="shared" si="33"/>
        <v>5.2814227913494216E-2</v>
      </c>
      <c r="R119" s="3">
        <f t="shared" si="31"/>
        <v>0.42251382330795373</v>
      </c>
      <c r="S119" s="3">
        <f t="shared" si="34"/>
        <v>0.48550136983417502</v>
      </c>
      <c r="T119" s="3">
        <f t="shared" si="35"/>
        <v>0.97100273966835005</v>
      </c>
      <c r="U119" s="8">
        <f t="shared" si="36"/>
        <v>0.17851638349776522</v>
      </c>
      <c r="V119" s="8">
        <f t="shared" si="37"/>
        <v>1.1495191231661011</v>
      </c>
    </row>
    <row r="120" spans="2:22">
      <c r="B120">
        <v>114</v>
      </c>
      <c r="C120" s="7">
        <f t="shared" si="22"/>
        <v>0.70710678118654735</v>
      </c>
      <c r="D120" s="7">
        <f t="shared" si="23"/>
        <v>0.86502885255361961</v>
      </c>
      <c r="E120" s="4">
        <f t="shared" si="38"/>
        <v>0</v>
      </c>
      <c r="F120" s="2">
        <f t="shared" si="39"/>
        <v>0.22800000000000001</v>
      </c>
      <c r="G120" s="3">
        <f t="shared" si="40"/>
        <v>1.8001356337401668</v>
      </c>
      <c r="H120" s="3">
        <f t="shared" si="26"/>
        <v>3.3329745346523323</v>
      </c>
      <c r="I120" s="3">
        <f t="shared" si="27"/>
        <v>6.6659490693046646</v>
      </c>
      <c r="J120" s="29">
        <f t="shared" si="28"/>
        <v>296.66594906930465</v>
      </c>
      <c r="K120" s="3">
        <f t="shared" si="29"/>
        <v>0.18832666666666667</v>
      </c>
      <c r="L120" s="3">
        <f t="shared" si="32"/>
        <v>399.83394166666648</v>
      </c>
      <c r="M120" s="3">
        <f t="shared" si="30"/>
        <v>363.86033624693204</v>
      </c>
      <c r="N120" s="8">
        <f t="shared" si="24"/>
        <v>18.860336246932036</v>
      </c>
      <c r="O120" s="8">
        <f t="shared" si="25"/>
        <v>25.526285316236681</v>
      </c>
      <c r="P120" s="3"/>
      <c r="Q120" s="2">
        <f t="shared" si="33"/>
        <v>1.6007059234135257E-2</v>
      </c>
      <c r="R120" s="3">
        <f t="shared" si="31"/>
        <v>0.12805647387308206</v>
      </c>
      <c r="S120" s="3">
        <f t="shared" si="34"/>
        <v>0.47091384957643534</v>
      </c>
      <c r="T120" s="3">
        <f t="shared" si="35"/>
        <v>0.94182769915287068</v>
      </c>
      <c r="U120" s="8">
        <f t="shared" si="36"/>
        <v>0.17900059149189929</v>
      </c>
      <c r="V120" s="8">
        <f t="shared" si="37"/>
        <v>1.120828290644738</v>
      </c>
    </row>
    <row r="121" spans="2:22">
      <c r="B121">
        <v>115</v>
      </c>
      <c r="C121" s="7">
        <f t="shared" si="22"/>
        <v>0.60876142900872121</v>
      </c>
      <c r="D121" s="7">
        <f t="shared" si="23"/>
        <v>0.9390042500158301</v>
      </c>
      <c r="E121" s="4">
        <f t="shared" si="38"/>
        <v>0</v>
      </c>
      <c r="F121" s="2">
        <f t="shared" si="39"/>
        <v>0.23</v>
      </c>
      <c r="G121" s="3">
        <f t="shared" si="40"/>
        <v>1.7777656790245513</v>
      </c>
      <c r="H121" s="3">
        <f t="shared" si="26"/>
        <v>3.7773666944016213</v>
      </c>
      <c r="I121" s="3">
        <f t="shared" si="27"/>
        <v>7.5547333888032426</v>
      </c>
      <c r="J121" s="29">
        <f t="shared" si="28"/>
        <v>297.55473338880324</v>
      </c>
      <c r="K121" s="3">
        <f t="shared" si="29"/>
        <v>0.18870833333333334</v>
      </c>
      <c r="L121" s="3">
        <f t="shared" si="32"/>
        <v>400.02264999999983</v>
      </c>
      <c r="M121" s="3">
        <f t="shared" si="30"/>
        <v>364.0398169510936</v>
      </c>
      <c r="N121" s="8">
        <f t="shared" si="24"/>
        <v>19.039816951093599</v>
      </c>
      <c r="O121" s="8">
        <f t="shared" si="25"/>
        <v>26.594550339896841</v>
      </c>
      <c r="P121" s="3"/>
      <c r="Q121" s="2">
        <f t="shared" si="33"/>
        <v>-2.2369954715615537E-2</v>
      </c>
      <c r="R121" s="3">
        <f t="shared" si="31"/>
        <v>-0.17895963772492429</v>
      </c>
      <c r="S121" s="3">
        <f t="shared" si="34"/>
        <v>0.44439215974928903</v>
      </c>
      <c r="T121" s="3">
        <f t="shared" si="35"/>
        <v>0.88878431949857806</v>
      </c>
      <c r="U121" s="8">
        <f t="shared" si="36"/>
        <v>0.1794807041615627</v>
      </c>
      <c r="V121" s="8">
        <f t="shared" si="37"/>
        <v>1.0682650236601603</v>
      </c>
    </row>
    <row r="122" spans="2:22">
      <c r="B122">
        <v>116</v>
      </c>
      <c r="C122" s="7">
        <f t="shared" si="22"/>
        <v>0.5</v>
      </c>
      <c r="D122" s="7">
        <f t="shared" si="23"/>
        <v>0.9844541699599807</v>
      </c>
      <c r="E122" s="4">
        <f t="shared" si="38"/>
        <v>0</v>
      </c>
      <c r="F122" s="2">
        <f t="shared" si="39"/>
        <v>0.23200000000000001</v>
      </c>
      <c r="G122" s="3">
        <f t="shared" si="40"/>
        <v>1.7164541699599807</v>
      </c>
      <c r="H122" s="3">
        <f t="shared" si="26"/>
        <v>4.1836057210920341</v>
      </c>
      <c r="I122" s="3">
        <f t="shared" si="27"/>
        <v>8.3672114421840682</v>
      </c>
      <c r="J122" s="29">
        <f t="shared" si="28"/>
        <v>298.36721144218404</v>
      </c>
      <c r="K122" s="3">
        <f t="shared" si="29"/>
        <v>0.18909333333333334</v>
      </c>
      <c r="L122" s="3">
        <f t="shared" si="32"/>
        <v>400.21174333333317</v>
      </c>
      <c r="M122" s="3">
        <f t="shared" si="30"/>
        <v>364.21977044490308</v>
      </c>
      <c r="N122" s="8">
        <f t="shared" si="24"/>
        <v>19.219770444903077</v>
      </c>
      <c r="O122" s="8">
        <f t="shared" si="25"/>
        <v>27.58698188708712</v>
      </c>
      <c r="P122" s="3"/>
      <c r="Q122" s="2">
        <f t="shared" si="33"/>
        <v>-6.1311509064570613E-2</v>
      </c>
      <c r="R122" s="3">
        <f t="shared" si="31"/>
        <v>-0.4904920725165649</v>
      </c>
      <c r="S122" s="3">
        <f t="shared" si="34"/>
        <v>0.40623902669041279</v>
      </c>
      <c r="T122" s="3">
        <f t="shared" si="35"/>
        <v>0.81247805338082557</v>
      </c>
      <c r="U122" s="8">
        <f t="shared" si="36"/>
        <v>0.179953493809478</v>
      </c>
      <c r="V122" s="8">
        <f t="shared" si="37"/>
        <v>0.99243154719027871</v>
      </c>
    </row>
    <row r="123" spans="2:22">
      <c r="B123">
        <v>117</v>
      </c>
      <c r="C123" s="7">
        <f t="shared" si="22"/>
        <v>0.38268343236509073</v>
      </c>
      <c r="D123" s="7">
        <f t="shared" si="23"/>
        <v>0.99999791504679481</v>
      </c>
      <c r="E123" s="4">
        <f t="shared" si="38"/>
        <v>0</v>
      </c>
      <c r="F123" s="2">
        <f t="shared" si="39"/>
        <v>0.23400000000000001</v>
      </c>
      <c r="G123" s="3">
        <f t="shared" si="40"/>
        <v>1.6166813474118855</v>
      </c>
      <c r="H123" s="3">
        <f t="shared" si="26"/>
        <v>4.5406916481282256</v>
      </c>
      <c r="I123" s="3">
        <f t="shared" si="27"/>
        <v>9.0813832962564511</v>
      </c>
      <c r="J123" s="29">
        <f t="shared" si="28"/>
        <v>299.08138329625643</v>
      </c>
      <c r="K123" s="3">
        <f t="shared" si="29"/>
        <v>0.18948166666666666</v>
      </c>
      <c r="L123" s="3">
        <f t="shared" si="32"/>
        <v>400.40122499999984</v>
      </c>
      <c r="M123" s="3">
        <f t="shared" si="30"/>
        <v>364.40018635335355</v>
      </c>
      <c r="N123" s="8">
        <f t="shared" si="24"/>
        <v>19.400186353353547</v>
      </c>
      <c r="O123" s="8">
        <f t="shared" si="25"/>
        <v>28.48156964960998</v>
      </c>
      <c r="P123" s="3"/>
      <c r="Q123" s="2">
        <f t="shared" si="33"/>
        <v>-9.9772822548095164E-2</v>
      </c>
      <c r="R123" s="3">
        <f t="shared" si="31"/>
        <v>-0.79818258038476131</v>
      </c>
      <c r="S123" s="3">
        <f t="shared" si="34"/>
        <v>0.35708592703619146</v>
      </c>
      <c r="T123" s="3">
        <f t="shared" si="35"/>
        <v>0.71417185407238293</v>
      </c>
      <c r="U123" s="8">
        <f t="shared" si="36"/>
        <v>0.1804159084504704</v>
      </c>
      <c r="V123" s="8">
        <f t="shared" si="37"/>
        <v>0.89458776252286043</v>
      </c>
    </row>
    <row r="124" spans="2:22">
      <c r="B124">
        <v>118</v>
      </c>
      <c r="C124" s="7">
        <f t="shared" si="22"/>
        <v>0.25881904510252107</v>
      </c>
      <c r="D124" s="7">
        <f t="shared" si="23"/>
        <v>0.98516329066052732</v>
      </c>
      <c r="E124" s="4">
        <f t="shared" si="38"/>
        <v>0</v>
      </c>
      <c r="F124" s="2">
        <f t="shared" si="39"/>
        <v>0.23600000000000002</v>
      </c>
      <c r="G124" s="3">
        <f t="shared" si="40"/>
        <v>1.4799823357630484</v>
      </c>
      <c r="H124" s="3">
        <f t="shared" si="26"/>
        <v>4.8385746175991162</v>
      </c>
      <c r="I124" s="3">
        <f t="shared" si="27"/>
        <v>9.6771492351982324</v>
      </c>
      <c r="J124" s="29">
        <f t="shared" si="28"/>
        <v>299.67714923519821</v>
      </c>
      <c r="K124" s="3">
        <f t="shared" si="29"/>
        <v>0.18987333333333334</v>
      </c>
      <c r="L124" s="3">
        <f t="shared" si="32"/>
        <v>400.59109833333315</v>
      </c>
      <c r="M124" s="3">
        <f t="shared" si="30"/>
        <v>364.58105151357586</v>
      </c>
      <c r="N124" s="8">
        <f t="shared" si="24"/>
        <v>19.581051513575858</v>
      </c>
      <c r="O124" s="8">
        <f t="shared" si="25"/>
        <v>29.258200748774073</v>
      </c>
      <c r="P124" s="3"/>
      <c r="Q124" s="2">
        <f t="shared" si="33"/>
        <v>-0.13669901164883713</v>
      </c>
      <c r="R124" s="3">
        <f t="shared" si="31"/>
        <v>-1.0935920931906971</v>
      </c>
      <c r="S124" s="3">
        <f t="shared" si="34"/>
        <v>0.29788296947089066</v>
      </c>
      <c r="T124" s="3">
        <f t="shared" si="35"/>
        <v>0.59576593894178131</v>
      </c>
      <c r="U124" s="8">
        <f t="shared" si="36"/>
        <v>0.18086516022231081</v>
      </c>
      <c r="V124" s="8">
        <f t="shared" si="37"/>
        <v>0.77663109916409212</v>
      </c>
    </row>
    <row r="125" spans="2:22">
      <c r="B125">
        <v>119</v>
      </c>
      <c r="C125" s="7">
        <f t="shared" si="22"/>
        <v>0.13052619222005116</v>
      </c>
      <c r="D125" s="7">
        <f t="shared" si="23"/>
        <v>0.9404009494413671</v>
      </c>
      <c r="E125" s="4">
        <f t="shared" si="38"/>
        <v>0</v>
      </c>
      <c r="F125" s="2">
        <f t="shared" si="39"/>
        <v>0.23800000000000002</v>
      </c>
      <c r="G125" s="3">
        <f t="shared" si="40"/>
        <v>1.3089271416614183</v>
      </c>
      <c r="H125" s="3">
        <f t="shared" si="26"/>
        <v>5.0684539786832437</v>
      </c>
      <c r="I125" s="3">
        <f t="shared" si="27"/>
        <v>10.136907957366487</v>
      </c>
      <c r="J125" s="29">
        <f t="shared" si="28"/>
        <v>300.13690795736647</v>
      </c>
      <c r="K125" s="3">
        <f t="shared" si="29"/>
        <v>0.19026833333333334</v>
      </c>
      <c r="L125" s="3">
        <f t="shared" si="32"/>
        <v>400.78136666666649</v>
      </c>
      <c r="M125" s="3">
        <f t="shared" si="30"/>
        <v>364.7623503219383</v>
      </c>
      <c r="N125" s="8">
        <f t="shared" si="24"/>
        <v>19.7623503219383</v>
      </c>
      <c r="O125" s="8">
        <f t="shared" si="25"/>
        <v>29.899258279304775</v>
      </c>
      <c r="P125" s="3"/>
      <c r="Q125" s="2">
        <f t="shared" si="33"/>
        <v>-0.17105519410163006</v>
      </c>
      <c r="R125" s="3">
        <f t="shared" si="31"/>
        <v>-1.3684415528130405</v>
      </c>
      <c r="S125" s="3">
        <f t="shared" si="34"/>
        <v>0.22987936108412743</v>
      </c>
      <c r="T125" s="3">
        <f t="shared" si="35"/>
        <v>0.45975872216825486</v>
      </c>
      <c r="U125" s="8">
        <f t="shared" si="36"/>
        <v>0.18129880836244183</v>
      </c>
      <c r="V125" s="8">
        <f t="shared" si="37"/>
        <v>0.64105753053070202</v>
      </c>
    </row>
    <row r="126" spans="2:22">
      <c r="B126">
        <v>120</v>
      </c>
      <c r="C126" s="7">
        <f t="shared" si="22"/>
        <v>6.1257422745431001E-16</v>
      </c>
      <c r="D126" s="7">
        <f t="shared" si="23"/>
        <v>0.86707070116449159</v>
      </c>
      <c r="E126" s="4">
        <f t="shared" si="38"/>
        <v>0</v>
      </c>
      <c r="F126" s="2">
        <f t="shared" si="39"/>
        <v>0.24</v>
      </c>
      <c r="G126" s="3">
        <f t="shared" si="40"/>
        <v>1.1070707011644922</v>
      </c>
      <c r="H126" s="3">
        <f t="shared" si="26"/>
        <v>5.223048870860552</v>
      </c>
      <c r="I126" s="3">
        <f t="shared" si="27"/>
        <v>10.446097741721104</v>
      </c>
      <c r="J126" s="29">
        <f t="shared" si="28"/>
        <v>300.44609774172113</v>
      </c>
      <c r="K126" s="3">
        <f t="shared" si="29"/>
        <v>0.19066666666666668</v>
      </c>
      <c r="L126" s="3">
        <f t="shared" si="32"/>
        <v>400.97203333333317</v>
      </c>
      <c r="M126" s="3">
        <f t="shared" si="30"/>
        <v>364.94406515619767</v>
      </c>
      <c r="N126" s="8">
        <f t="shared" si="24"/>
        <v>19.944065156197667</v>
      </c>
      <c r="O126" s="8">
        <f t="shared" si="25"/>
        <v>30.390162897918799</v>
      </c>
      <c r="P126" s="3"/>
      <c r="Q126" s="2">
        <f t="shared" si="33"/>
        <v>-0.20185644049692608</v>
      </c>
      <c r="R126" s="3">
        <f t="shared" si="31"/>
        <v>-1.6148515239754087</v>
      </c>
      <c r="S126" s="3">
        <f t="shared" si="34"/>
        <v>0.15459489217730837</v>
      </c>
      <c r="T126" s="3">
        <f t="shared" si="35"/>
        <v>0.30918978435461675</v>
      </c>
      <c r="U126" s="8">
        <f t="shared" si="36"/>
        <v>0.18171483425936685</v>
      </c>
      <c r="V126" s="8">
        <f t="shared" si="37"/>
        <v>0.49090461861402446</v>
      </c>
    </row>
    <row r="127" spans="2:22">
      <c r="B127">
        <v>121</v>
      </c>
      <c r="C127" s="7">
        <f t="shared" si="22"/>
        <v>-0.13052619222005171</v>
      </c>
      <c r="D127" s="7">
        <f t="shared" si="23"/>
        <v>0.76740020385016827</v>
      </c>
      <c r="E127" s="4">
        <f t="shared" si="38"/>
        <v>0</v>
      </c>
      <c r="F127" s="2">
        <f t="shared" si="39"/>
        <v>0.24199999999999999</v>
      </c>
      <c r="G127" s="3">
        <f t="shared" si="40"/>
        <v>0.87887401163011658</v>
      </c>
      <c r="H127" s="3">
        <f t="shared" si="26"/>
        <v>5.296832015273587</v>
      </c>
      <c r="I127" s="3">
        <f t="shared" si="27"/>
        <v>10.593664030547174</v>
      </c>
      <c r="J127" s="29">
        <f t="shared" si="28"/>
        <v>300.59366403054719</v>
      </c>
      <c r="K127" s="3">
        <f t="shared" si="29"/>
        <v>0.19106833333333331</v>
      </c>
      <c r="L127" s="3">
        <f t="shared" si="32"/>
        <v>401.16310166666648</v>
      </c>
      <c r="M127" s="3">
        <f t="shared" si="30"/>
        <v>365.12617686247972</v>
      </c>
      <c r="N127" s="8">
        <f t="shared" si="24"/>
        <v>20.126176862479724</v>
      </c>
      <c r="O127" s="8">
        <f t="shared" si="25"/>
        <v>30.719840893026912</v>
      </c>
      <c r="P127" s="3"/>
      <c r="Q127" s="2">
        <f t="shared" si="33"/>
        <v>-0.22819668953437566</v>
      </c>
      <c r="R127" s="3">
        <f t="shared" si="31"/>
        <v>-1.8255735162750053</v>
      </c>
      <c r="S127" s="3">
        <f t="shared" si="34"/>
        <v>7.3783144413035018E-2</v>
      </c>
      <c r="T127" s="3">
        <f t="shared" si="35"/>
        <v>0.14756628882607004</v>
      </c>
      <c r="U127" s="8">
        <f t="shared" si="36"/>
        <v>0.18211170628205764</v>
      </c>
      <c r="V127" s="8">
        <f t="shared" si="37"/>
        <v>0.32967799510811346</v>
      </c>
    </row>
    <row r="128" spans="2:22">
      <c r="B128">
        <v>122</v>
      </c>
      <c r="C128" s="7">
        <f t="shared" si="22"/>
        <v>-0.25881904510251985</v>
      </c>
      <c r="D128" s="7">
        <f t="shared" si="23"/>
        <v>0.6444172910042727</v>
      </c>
      <c r="E128" s="4">
        <f t="shared" si="38"/>
        <v>0</v>
      </c>
      <c r="F128" s="2">
        <f t="shared" si="39"/>
        <v>0.24399999999999999</v>
      </c>
      <c r="G128" s="3">
        <f t="shared" si="40"/>
        <v>0.62959824590175284</v>
      </c>
      <c r="H128" s="3">
        <f t="shared" si="26"/>
        <v>5.2862193948756531</v>
      </c>
      <c r="I128" s="3">
        <f t="shared" si="27"/>
        <v>10.572438789751306</v>
      </c>
      <c r="J128" s="29">
        <f t="shared" si="28"/>
        <v>300.57243878975129</v>
      </c>
      <c r="K128" s="3">
        <f t="shared" si="29"/>
        <v>0.19147333333333336</v>
      </c>
      <c r="L128" s="3">
        <f t="shared" si="32"/>
        <v>401.35457499999978</v>
      </c>
      <c r="M128" s="3">
        <f t="shared" si="30"/>
        <v>365.30866529483728</v>
      </c>
      <c r="N128" s="8">
        <f t="shared" si="24"/>
        <v>20.308665294837283</v>
      </c>
      <c r="O128" s="8">
        <f t="shared" si="25"/>
        <v>30.881104084588571</v>
      </c>
      <c r="P128" s="3"/>
      <c r="Q128" s="2">
        <f t="shared" si="33"/>
        <v>-0.24927576572836374</v>
      </c>
      <c r="R128" s="3">
        <f t="shared" si="31"/>
        <v>-1.9942061258269099</v>
      </c>
      <c r="S128" s="3">
        <f t="shared" si="34"/>
        <v>-1.0612620397933981E-2</v>
      </c>
      <c r="T128" s="3">
        <f t="shared" si="35"/>
        <v>-2.1225240795867961E-2</v>
      </c>
      <c r="U128" s="8">
        <f t="shared" si="36"/>
        <v>0.18248843235755885</v>
      </c>
      <c r="V128" s="8">
        <f t="shared" si="37"/>
        <v>0.16126319156165891</v>
      </c>
    </row>
    <row r="129" spans="2:22">
      <c r="B129">
        <v>123</v>
      </c>
      <c r="C129" s="7">
        <f t="shared" si="22"/>
        <v>-0.38268343236508795</v>
      </c>
      <c r="D129" s="7">
        <f t="shared" si="23"/>
        <v>0.50185799078155235</v>
      </c>
      <c r="E129" s="4">
        <f t="shared" si="38"/>
        <v>0</v>
      </c>
      <c r="F129" s="2">
        <f t="shared" si="39"/>
        <v>0.246</v>
      </c>
      <c r="G129" s="3">
        <f t="shared" si="40"/>
        <v>0.3651745584164644</v>
      </c>
      <c r="H129" s="3">
        <f t="shared" si="26"/>
        <v>5.1897096873618276</v>
      </c>
      <c r="I129" s="3">
        <f t="shared" si="27"/>
        <v>10.379419374723655</v>
      </c>
      <c r="J129" s="29">
        <f t="shared" si="28"/>
        <v>300.37941937472368</v>
      </c>
      <c r="K129" s="3">
        <f t="shared" si="29"/>
        <v>0.19188166666666664</v>
      </c>
      <c r="L129" s="3">
        <f t="shared" si="32"/>
        <v>401.54645666666647</v>
      </c>
      <c r="M129" s="3">
        <f t="shared" si="30"/>
        <v>365.49150989343224</v>
      </c>
      <c r="N129" s="8">
        <f t="shared" si="24"/>
        <v>20.491509893432237</v>
      </c>
      <c r="O129" s="8">
        <f t="shared" si="25"/>
        <v>30.870929268155919</v>
      </c>
      <c r="P129" s="3"/>
      <c r="Q129" s="2">
        <f t="shared" si="33"/>
        <v>-0.26442368748528844</v>
      </c>
      <c r="R129" s="3">
        <f t="shared" si="31"/>
        <v>-2.1153894998823075</v>
      </c>
      <c r="S129" s="3">
        <f t="shared" si="34"/>
        <v>-9.6509707513825482E-2</v>
      </c>
      <c r="T129" s="3">
        <f t="shared" si="35"/>
        <v>-0.19301941502765096</v>
      </c>
      <c r="U129" s="8">
        <f t="shared" si="36"/>
        <v>0.18284459859495428</v>
      </c>
      <c r="V129" s="8">
        <f t="shared" si="37"/>
        <v>-1.0174816432652278E-2</v>
      </c>
    </row>
    <row r="130" spans="2:22">
      <c r="B130">
        <v>124</v>
      </c>
      <c r="C130" s="7">
        <f t="shared" si="22"/>
        <v>-0.49999999999999895</v>
      </c>
      <c r="D130" s="7">
        <f t="shared" si="23"/>
        <v>0.34405303130536491</v>
      </c>
      <c r="E130" s="4">
        <f t="shared" si="38"/>
        <v>0</v>
      </c>
      <c r="F130" s="2">
        <f t="shared" si="39"/>
        <v>0.248</v>
      </c>
      <c r="G130" s="3">
        <f t="shared" si="40"/>
        <v>9.2053031305365962E-2</v>
      </c>
      <c r="H130" s="3">
        <f t="shared" si="26"/>
        <v>5.0079686910331986</v>
      </c>
      <c r="I130" s="3">
        <f t="shared" si="27"/>
        <v>10.015937382066397</v>
      </c>
      <c r="J130" s="29">
        <f t="shared" si="28"/>
        <v>300.0159373820664</v>
      </c>
      <c r="K130" s="3">
        <f t="shared" si="29"/>
        <v>0.19229333333333334</v>
      </c>
      <c r="L130" s="3">
        <f t="shared" si="32"/>
        <v>401.73874999999981</v>
      </c>
      <c r="M130" s="3">
        <f t="shared" si="30"/>
        <v>365.67469028606945</v>
      </c>
      <c r="N130" s="8">
        <f t="shared" si="24"/>
        <v>20.674690286069449</v>
      </c>
      <c r="O130" s="8">
        <f t="shared" si="25"/>
        <v>30.690627668135846</v>
      </c>
      <c r="P130" s="3"/>
      <c r="Q130" s="2">
        <f t="shared" si="33"/>
        <v>-0.27312152711109844</v>
      </c>
      <c r="R130" s="3">
        <f t="shared" si="31"/>
        <v>-2.1849722168887875</v>
      </c>
      <c r="S130" s="3">
        <f t="shared" si="34"/>
        <v>-0.18174099632862895</v>
      </c>
      <c r="T130" s="3">
        <f t="shared" si="35"/>
        <v>-0.36348199265725789</v>
      </c>
      <c r="U130" s="8">
        <f t="shared" si="36"/>
        <v>0.18318039263721175</v>
      </c>
      <c r="V130" s="8">
        <f t="shared" si="37"/>
        <v>-0.18030160002007278</v>
      </c>
    </row>
    <row r="131" spans="2:22">
      <c r="B131">
        <v>125</v>
      </c>
      <c r="C131" s="7">
        <f t="shared" si="22"/>
        <v>-0.60876142900872021</v>
      </c>
      <c r="D131" s="7">
        <f t="shared" si="23"/>
        <v>0.17579627993435545</v>
      </c>
      <c r="E131" s="4">
        <f t="shared" si="38"/>
        <v>0</v>
      </c>
      <c r="F131" s="2">
        <f t="shared" si="39"/>
        <v>0.25</v>
      </c>
      <c r="G131" s="3">
        <f t="shared" si="40"/>
        <v>-0.18296514907436479</v>
      </c>
      <c r="H131" s="3">
        <f t="shared" si="26"/>
        <v>4.7438555134610372</v>
      </c>
      <c r="I131" s="3">
        <f t="shared" si="27"/>
        <v>9.4877110269220744</v>
      </c>
      <c r="J131" s="29">
        <f t="shared" si="28"/>
        <v>299.48771102692206</v>
      </c>
      <c r="K131" s="3">
        <f t="shared" si="29"/>
        <v>0.19270833333333334</v>
      </c>
      <c r="L131" s="3">
        <f t="shared" si="32"/>
        <v>401.93145833333313</v>
      </c>
      <c r="M131" s="3">
        <f t="shared" si="30"/>
        <v>365.85818689691598</v>
      </c>
      <c r="N131" s="8">
        <f t="shared" si="24"/>
        <v>20.858186896915981</v>
      </c>
      <c r="O131" s="8">
        <f t="shared" si="25"/>
        <v>30.345897923838038</v>
      </c>
      <c r="P131" s="3"/>
      <c r="Q131" s="2">
        <f t="shared" si="33"/>
        <v>-0.27501818037973075</v>
      </c>
      <c r="R131" s="3">
        <f t="shared" si="31"/>
        <v>-2.200145443037846</v>
      </c>
      <c r="S131" s="3">
        <f t="shared" si="34"/>
        <v>-0.26411317757216146</v>
      </c>
      <c r="T131" s="3">
        <f t="shared" si="35"/>
        <v>-0.52822635514432292</v>
      </c>
      <c r="U131" s="8">
        <f t="shared" si="36"/>
        <v>0.18349661084653235</v>
      </c>
      <c r="V131" s="8">
        <f t="shared" si="37"/>
        <v>-0.34472974429780834</v>
      </c>
    </row>
    <row r="132" spans="2:22">
      <c r="B132">
        <v>126</v>
      </c>
      <c r="C132" s="7">
        <f t="shared" si="22"/>
        <v>-0.70710678118654768</v>
      </c>
      <c r="D132" s="7">
        <f t="shared" si="23"/>
        <v>2.1991130849869224E-3</v>
      </c>
      <c r="E132" s="4">
        <f t="shared" si="38"/>
        <v>0</v>
      </c>
      <c r="F132" s="2">
        <f t="shared" si="39"/>
        <v>0.252</v>
      </c>
      <c r="G132" s="3">
        <f t="shared" si="40"/>
        <v>-0.4529076681015608</v>
      </c>
      <c r="H132" s="3">
        <f t="shared" si="26"/>
        <v>4.4023889320436123</v>
      </c>
      <c r="I132" s="3">
        <f t="shared" si="27"/>
        <v>8.8047778640872245</v>
      </c>
      <c r="J132" s="29">
        <f t="shared" si="28"/>
        <v>298.80477786408721</v>
      </c>
      <c r="K132" s="3">
        <f t="shared" si="29"/>
        <v>0.19312666666666667</v>
      </c>
      <c r="L132" s="3">
        <f t="shared" si="32"/>
        <v>402.1245849999998</v>
      </c>
      <c r="M132" s="3">
        <f t="shared" si="30"/>
        <v>366.04198154579939</v>
      </c>
      <c r="N132" s="8">
        <f t="shared" si="24"/>
        <v>21.041981545799388</v>
      </c>
      <c r="O132" s="8">
        <f t="shared" si="25"/>
        <v>29.846759409886602</v>
      </c>
      <c r="P132" s="3"/>
      <c r="Q132" s="2">
        <f t="shared" si="33"/>
        <v>-0.26994251902719602</v>
      </c>
      <c r="R132" s="3">
        <f t="shared" si="31"/>
        <v>-2.1595401522175681</v>
      </c>
      <c r="S132" s="3">
        <f t="shared" si="34"/>
        <v>-0.34146658141742492</v>
      </c>
      <c r="T132" s="3">
        <f t="shared" si="35"/>
        <v>-0.68293316283484984</v>
      </c>
      <c r="U132" s="8">
        <f t="shared" si="36"/>
        <v>0.18379464888340635</v>
      </c>
      <c r="V132" s="8">
        <f t="shared" si="37"/>
        <v>-0.49913851395143638</v>
      </c>
    </row>
    <row r="133" spans="2:22">
      <c r="B133">
        <v>127</v>
      </c>
      <c r="C133" s="7">
        <f t="shared" si="22"/>
        <v>-0.79335334029123572</v>
      </c>
      <c r="D133" s="7">
        <f t="shared" si="23"/>
        <v>-0.1714648593734735</v>
      </c>
      <c r="E133" s="4">
        <f t="shared" si="38"/>
        <v>0</v>
      </c>
      <c r="F133" s="2">
        <f t="shared" si="39"/>
        <v>0.254</v>
      </c>
      <c r="G133" s="3">
        <f t="shared" si="40"/>
        <v>-0.71081819966470916</v>
      </c>
      <c r="H133" s="3">
        <f t="shared" si="26"/>
        <v>3.9906540367100165</v>
      </c>
      <c r="I133" s="3">
        <f t="shared" si="27"/>
        <v>7.981308073420033</v>
      </c>
      <c r="J133" s="29">
        <f t="shared" si="28"/>
        <v>297.98130807342005</v>
      </c>
      <c r="K133" s="3">
        <f t="shared" si="29"/>
        <v>0.19354833333333332</v>
      </c>
      <c r="L133" s="3">
        <f t="shared" si="32"/>
        <v>402.31813333333315</v>
      </c>
      <c r="M133" s="3">
        <f t="shared" si="30"/>
        <v>366.22605802151139</v>
      </c>
      <c r="N133" s="8">
        <f t="shared" si="24"/>
        <v>21.226058021511392</v>
      </c>
      <c r="O133" s="8">
        <f t="shared" si="25"/>
        <v>29.207366094931444</v>
      </c>
      <c r="P133" s="3"/>
      <c r="Q133" s="2">
        <f t="shared" si="33"/>
        <v>-0.25791053156314836</v>
      </c>
      <c r="R133" s="3">
        <f t="shared" si="31"/>
        <v>-2.0632842525051869</v>
      </c>
      <c r="S133" s="3">
        <f t="shared" si="34"/>
        <v>-0.41173489533359575</v>
      </c>
      <c r="T133" s="3">
        <f t="shared" si="35"/>
        <v>-0.8234697906671915</v>
      </c>
      <c r="U133" s="8">
        <f t="shared" si="36"/>
        <v>0.18407647571200414</v>
      </c>
      <c r="V133" s="8">
        <f t="shared" si="37"/>
        <v>-0.63939331495515717</v>
      </c>
    </row>
    <row r="134" spans="2:22">
      <c r="B134">
        <v>128</v>
      </c>
      <c r="C134" s="7">
        <f t="shared" ref="C134:C197" si="41">SIN(RADIANS(B134*360/12*sin1_cyc_yr))</f>
        <v>-0.86602540378443771</v>
      </c>
      <c r="D134" s="7">
        <f t="shared" ref="D134:D197" si="42">SIN(RADIANS(B134*360/12*sin2_cyc_yr))</f>
        <v>-0.33991999812206203</v>
      </c>
      <c r="E134" s="4">
        <f t="shared" si="38"/>
        <v>0</v>
      </c>
      <c r="F134" s="2">
        <f t="shared" si="39"/>
        <v>0.25600000000000001</v>
      </c>
      <c r="G134" s="3">
        <f t="shared" si="40"/>
        <v>-0.94994540190649968</v>
      </c>
      <c r="H134" s="3">
        <f t="shared" si="26"/>
        <v>3.5176509784344141</v>
      </c>
      <c r="I134" s="3">
        <f t="shared" si="27"/>
        <v>7.0353019568688282</v>
      </c>
      <c r="J134" s="29">
        <f t="shared" si="28"/>
        <v>297.03530195686881</v>
      </c>
      <c r="K134" s="3">
        <f t="shared" si="29"/>
        <v>0.19397333333333333</v>
      </c>
      <c r="L134" s="3">
        <f t="shared" si="32"/>
        <v>402.51210666666651</v>
      </c>
      <c r="M134" s="3">
        <f t="shared" si="30"/>
        <v>366.41040261305318</v>
      </c>
      <c r="N134" s="8">
        <f t="shared" ref="N134:N197" si="43">M134-CO2_start</f>
        <v>21.410402613053179</v>
      </c>
      <c r="O134" s="8">
        <f t="shared" ref="O134:O197" si="44">J134+N134-CO2_base</f>
        <v>28.445704569921986</v>
      </c>
      <c r="P134" s="3"/>
      <c r="Q134" s="2">
        <f t="shared" si="33"/>
        <v>-0.23912720224179052</v>
      </c>
      <c r="R134" s="3">
        <f t="shared" si="31"/>
        <v>-1.9130176179343241</v>
      </c>
      <c r="S134" s="3">
        <f t="shared" si="34"/>
        <v>-0.47300305827560241</v>
      </c>
      <c r="T134" s="3">
        <f t="shared" si="35"/>
        <v>-0.94600611655120481</v>
      </c>
      <c r="U134" s="8">
        <f t="shared" si="36"/>
        <v>0.18434459154178739</v>
      </c>
      <c r="V134" s="8">
        <f t="shared" si="37"/>
        <v>-0.76166152500945827</v>
      </c>
    </row>
    <row r="135" spans="2:22">
      <c r="B135">
        <v>129</v>
      </c>
      <c r="C135" s="7">
        <f t="shared" si="41"/>
        <v>-0.92387953251128629</v>
      </c>
      <c r="D135" s="7">
        <f t="shared" si="42"/>
        <v>-0.49804890004668878</v>
      </c>
      <c r="E135" s="4">
        <f t="shared" si="38"/>
        <v>0</v>
      </c>
      <c r="F135" s="2">
        <f t="shared" si="39"/>
        <v>0.25800000000000001</v>
      </c>
      <c r="G135" s="3">
        <f t="shared" si="40"/>
        <v>-1.1639284325579751</v>
      </c>
      <c r="H135" s="3">
        <f t="shared" ref="H135:H198" si="45">alpha1*(G135*Bio_ppmv-H134)+H134</f>
        <v>2.9940893225535277</v>
      </c>
      <c r="I135" s="3">
        <f t="shared" ref="I135:I198" si="46">alpha1*(G135*ocean_ppmv-I134)+I134</f>
        <v>5.9881786451070553</v>
      </c>
      <c r="J135" s="29">
        <f t="shared" ref="J135:J198" si="47">CO2_base+I135</f>
        <v>295.98817864510704</v>
      </c>
      <c r="K135" s="3">
        <f t="shared" ref="K135:K198" si="48">(E_start+B135*E_slope+B135^2*E_lin)/12</f>
        <v>0.19440166666666667</v>
      </c>
      <c r="L135" s="3">
        <f t="shared" si="32"/>
        <v>402.7065083333332</v>
      </c>
      <c r="M135" s="3">
        <f t="shared" ref="M135:M198" si="49">M134+K135-(M134+K135-(J135))*alpha2</f>
        <v>366.59500458373014</v>
      </c>
      <c r="N135" s="8">
        <f t="shared" si="43"/>
        <v>21.595004583730145</v>
      </c>
      <c r="O135" s="8">
        <f t="shared" si="44"/>
        <v>27.583183228837186</v>
      </c>
      <c r="P135" s="3"/>
      <c r="Q135" s="2">
        <f t="shared" si="33"/>
        <v>-0.21398303065147539</v>
      </c>
      <c r="R135" s="3">
        <f t="shared" ref="R135:R198" si="50">Q135*Bio_ppmv</f>
        <v>-1.7118642452118031</v>
      </c>
      <c r="S135" s="3">
        <f t="shared" si="34"/>
        <v>-0.52356165588088643</v>
      </c>
      <c r="T135" s="3">
        <f t="shared" si="35"/>
        <v>-1.0471233117617729</v>
      </c>
      <c r="U135" s="8">
        <f t="shared" si="36"/>
        <v>0.18460197067696527</v>
      </c>
      <c r="V135" s="8">
        <f t="shared" si="37"/>
        <v>-0.8625213410848005</v>
      </c>
    </row>
    <row r="136" spans="2:22">
      <c r="B136">
        <v>130</v>
      </c>
      <c r="C136" s="7">
        <f t="shared" si="41"/>
        <v>-0.9659258262890682</v>
      </c>
      <c r="D136" s="7">
        <f t="shared" si="42"/>
        <v>-0.6410478569248107</v>
      </c>
      <c r="E136" s="4">
        <f t="shared" si="38"/>
        <v>0</v>
      </c>
      <c r="F136" s="2">
        <f t="shared" si="39"/>
        <v>0.26</v>
      </c>
      <c r="G136" s="3">
        <f t="shared" si="40"/>
        <v>-1.3469736832138788</v>
      </c>
      <c r="H136" s="3">
        <f t="shared" si="45"/>
        <v>2.4321330936630883</v>
      </c>
      <c r="I136" s="3">
        <f t="shared" si="46"/>
        <v>4.8642661873261765</v>
      </c>
      <c r="J136" s="29">
        <f t="shared" si="47"/>
        <v>294.86426618732617</v>
      </c>
      <c r="K136" s="3">
        <f t="shared" si="48"/>
        <v>0.19483333333333333</v>
      </c>
      <c r="L136" s="3">
        <f t="shared" ref="L136:L199" si="51">L135+K136</f>
        <v>402.90134166666655</v>
      </c>
      <c r="M136" s="3">
        <f t="shared" si="49"/>
        <v>366.77985657441928</v>
      </c>
      <c r="N136" s="8">
        <f t="shared" si="43"/>
        <v>21.779856574419284</v>
      </c>
      <c r="O136" s="8">
        <f t="shared" si="44"/>
        <v>26.64412276174545</v>
      </c>
      <c r="P136" s="3"/>
      <c r="Q136" s="2">
        <f t="shared" ref="Q136:Q199" si="52">G136-G135</f>
        <v>-0.18304525065590371</v>
      </c>
      <c r="R136" s="3">
        <f t="shared" si="50"/>
        <v>-1.4643620052472297</v>
      </c>
      <c r="S136" s="3">
        <f t="shared" ref="S136:S199" si="53">H136-H135</f>
        <v>-0.56195622889043939</v>
      </c>
      <c r="T136" s="3">
        <f t="shared" ref="T136:T199" si="54">I136-I135</f>
        <v>-1.1239124577808788</v>
      </c>
      <c r="U136" s="8">
        <f t="shared" ref="U136:U199" si="55">N136-N135</f>
        <v>0.18485199068913971</v>
      </c>
      <c r="V136" s="8">
        <f t="shared" ref="V136:V199" si="56">O136-O135</f>
        <v>-0.93906046709173552</v>
      </c>
    </row>
    <row r="137" spans="2:22">
      <c r="B137">
        <v>131</v>
      </c>
      <c r="C137" s="7">
        <f t="shared" si="41"/>
        <v>-0.99144486137381049</v>
      </c>
      <c r="D137" s="7">
        <f t="shared" si="42"/>
        <v>-0.76457278455290301</v>
      </c>
      <c r="E137" s="4">
        <f t="shared" si="38"/>
        <v>0</v>
      </c>
      <c r="F137" s="2">
        <f t="shared" si="39"/>
        <v>0.26200000000000001</v>
      </c>
      <c r="G137" s="3">
        <f t="shared" si="40"/>
        <v>-1.4940176459267134</v>
      </c>
      <c r="H137" s="3">
        <f t="shared" si="45"/>
        <v>1.8451030519774938</v>
      </c>
      <c r="I137" s="3">
        <f t="shared" si="46"/>
        <v>3.6902061039549876</v>
      </c>
      <c r="J137" s="29">
        <f t="shared" si="47"/>
        <v>293.69020610395501</v>
      </c>
      <c r="K137" s="3">
        <f t="shared" si="48"/>
        <v>0.19526833333333335</v>
      </c>
      <c r="L137" s="3">
        <f t="shared" si="51"/>
        <v>403.09660999999988</v>
      </c>
      <c r="M137" s="3">
        <f t="shared" si="49"/>
        <v>366.96495492414812</v>
      </c>
      <c r="N137" s="8">
        <f t="shared" si="43"/>
        <v>21.964954924148117</v>
      </c>
      <c r="O137" s="8">
        <f t="shared" si="44"/>
        <v>25.655161028103123</v>
      </c>
      <c r="P137" s="3"/>
      <c r="Q137" s="2">
        <f t="shared" si="52"/>
        <v>-0.1470439627128346</v>
      </c>
      <c r="R137" s="3">
        <f t="shared" si="50"/>
        <v>-1.1763517017026768</v>
      </c>
      <c r="S137" s="3">
        <f t="shared" si="53"/>
        <v>-0.58703004168559447</v>
      </c>
      <c r="T137" s="3">
        <f t="shared" si="54"/>
        <v>-1.1740600833711889</v>
      </c>
      <c r="U137" s="8">
        <f t="shared" si="55"/>
        <v>0.18509834972883255</v>
      </c>
      <c r="V137" s="8">
        <f t="shared" si="56"/>
        <v>-0.98896173364232709</v>
      </c>
    </row>
    <row r="138" spans="2:22">
      <c r="B138">
        <v>132</v>
      </c>
      <c r="C138" s="7">
        <f t="shared" si="41"/>
        <v>-1</v>
      </c>
      <c r="D138" s="7">
        <f t="shared" si="42"/>
        <v>-0.86487118921656825</v>
      </c>
      <c r="E138" s="4">
        <f t="shared" si="38"/>
        <v>0</v>
      </c>
      <c r="F138" s="2">
        <f t="shared" si="39"/>
        <v>0.26400000000000001</v>
      </c>
      <c r="G138" s="3">
        <f t="shared" si="40"/>
        <v>-1.6008711892165681</v>
      </c>
      <c r="H138" s="3">
        <f t="shared" si="45"/>
        <v>1.2471440160945644</v>
      </c>
      <c r="I138" s="3">
        <f t="shared" si="46"/>
        <v>2.4942880321891288</v>
      </c>
      <c r="J138" s="29">
        <f t="shared" si="47"/>
        <v>292.4942880321891</v>
      </c>
      <c r="K138" s="3">
        <f t="shared" si="48"/>
        <v>0.19570666666666667</v>
      </c>
      <c r="L138" s="3">
        <f t="shared" si="51"/>
        <v>403.29231666666658</v>
      </c>
      <c r="M138" s="3">
        <f t="shared" si="49"/>
        <v>367.15029989829617</v>
      </c>
      <c r="N138" s="8">
        <f t="shared" si="43"/>
        <v>22.150299898296169</v>
      </c>
      <c r="O138" s="8">
        <f t="shared" si="44"/>
        <v>24.644587930485272</v>
      </c>
      <c r="P138" s="3"/>
      <c r="Q138" s="2">
        <f t="shared" si="52"/>
        <v>-0.10685354328985475</v>
      </c>
      <c r="R138" s="3">
        <f t="shared" si="50"/>
        <v>-0.85482834631883797</v>
      </c>
      <c r="S138" s="3">
        <f t="shared" si="53"/>
        <v>-0.59795903588292942</v>
      </c>
      <c r="T138" s="3">
        <f t="shared" si="54"/>
        <v>-1.1959180717658588</v>
      </c>
      <c r="U138" s="8">
        <f t="shared" si="55"/>
        <v>0.18534497414805173</v>
      </c>
      <c r="V138" s="8">
        <f t="shared" si="56"/>
        <v>-1.0105730976178506</v>
      </c>
    </row>
    <row r="139" spans="2:22">
      <c r="B139">
        <v>133</v>
      </c>
      <c r="C139" s="7">
        <f t="shared" si="41"/>
        <v>-0.9914448613738106</v>
      </c>
      <c r="D139" s="7">
        <f t="shared" si="42"/>
        <v>-0.93889616256871555</v>
      </c>
      <c r="E139" s="4">
        <f t="shared" si="38"/>
        <v>0</v>
      </c>
      <c r="F139" s="2">
        <f t="shared" si="39"/>
        <v>0.26600000000000001</v>
      </c>
      <c r="G139" s="3">
        <f t="shared" si="40"/>
        <v>-1.664341023942526</v>
      </c>
      <c r="H139" s="3">
        <f t="shared" si="45"/>
        <v>0.65286610579363658</v>
      </c>
      <c r="I139" s="3">
        <f t="shared" si="46"/>
        <v>1.3057322115872732</v>
      </c>
      <c r="J139" s="29">
        <f t="shared" si="47"/>
        <v>291.30573221158727</v>
      </c>
      <c r="K139" s="3">
        <f t="shared" si="48"/>
        <v>0.19614833333333334</v>
      </c>
      <c r="L139" s="3">
        <f t="shared" si="51"/>
        <v>403.48846499999991</v>
      </c>
      <c r="M139" s="3">
        <f t="shared" si="49"/>
        <v>367.33589581719252</v>
      </c>
      <c r="N139" s="8">
        <f t="shared" si="43"/>
        <v>22.335895817192522</v>
      </c>
      <c r="O139" s="8">
        <f t="shared" si="44"/>
        <v>23.641628028779792</v>
      </c>
      <c r="P139" s="3"/>
      <c r="Q139" s="2">
        <f t="shared" si="52"/>
        <v>-6.3469834725957908E-2</v>
      </c>
      <c r="R139" s="3">
        <f t="shared" si="50"/>
        <v>-0.50775867780766326</v>
      </c>
      <c r="S139" s="3">
        <f t="shared" si="53"/>
        <v>-0.5942779103009278</v>
      </c>
      <c r="T139" s="3">
        <f t="shared" si="54"/>
        <v>-1.1885558206018556</v>
      </c>
      <c r="U139" s="8">
        <f t="shared" si="55"/>
        <v>0.18559591889635385</v>
      </c>
      <c r="V139" s="8">
        <f t="shared" si="56"/>
        <v>-1.0029599017054807</v>
      </c>
    </row>
    <row r="140" spans="2:22">
      <c r="B140">
        <v>134</v>
      </c>
      <c r="C140" s="7">
        <f t="shared" si="41"/>
        <v>-0.96592582628906853</v>
      </c>
      <c r="D140" s="7">
        <f t="shared" si="42"/>
        <v>-0.9843989419300504</v>
      </c>
      <c r="E140" s="4">
        <f t="shared" si="38"/>
        <v>0</v>
      </c>
      <c r="F140" s="2">
        <f t="shared" si="39"/>
        <v>0.26800000000000002</v>
      </c>
      <c r="G140" s="3">
        <f t="shared" si="40"/>
        <v>-1.6823247682191189</v>
      </c>
      <c r="H140" s="3">
        <f t="shared" si="45"/>
        <v>7.6969588703031055E-2</v>
      </c>
      <c r="I140" s="3">
        <f t="shared" si="46"/>
        <v>0.15393917740606211</v>
      </c>
      <c r="J140" s="29">
        <f t="shared" si="47"/>
        <v>290.15393917740607</v>
      </c>
      <c r="K140" s="3">
        <f t="shared" si="48"/>
        <v>0.19659333333333331</v>
      </c>
      <c r="L140" s="3">
        <f t="shared" si="51"/>
        <v>403.68505833333325</v>
      </c>
      <c r="M140" s="3">
        <f t="shared" si="49"/>
        <v>367.52175108057355</v>
      </c>
      <c r="N140" s="8">
        <f t="shared" si="43"/>
        <v>22.521751080573551</v>
      </c>
      <c r="O140" s="8">
        <f t="shared" si="44"/>
        <v>22.675690257979625</v>
      </c>
      <c r="P140" s="3"/>
      <c r="Q140" s="2">
        <f t="shared" si="52"/>
        <v>-1.7983744276592883E-2</v>
      </c>
      <c r="R140" s="3">
        <f t="shared" si="50"/>
        <v>-0.14386995421274307</v>
      </c>
      <c r="S140" s="3">
        <f t="shared" si="53"/>
        <v>-0.57589651709060552</v>
      </c>
      <c r="T140" s="3">
        <f t="shared" si="54"/>
        <v>-1.151793034181211</v>
      </c>
      <c r="U140" s="8">
        <f t="shared" si="55"/>
        <v>0.18585526338102909</v>
      </c>
      <c r="V140" s="8">
        <f t="shared" si="56"/>
        <v>-0.96593777080016707</v>
      </c>
    </row>
    <row r="141" spans="2:22">
      <c r="B141">
        <v>135</v>
      </c>
      <c r="C141" s="7">
        <f t="shared" si="41"/>
        <v>-0.92387953251128685</v>
      </c>
      <c r="D141" s="7">
        <f t="shared" si="42"/>
        <v>-0.99999722417504644</v>
      </c>
      <c r="E141" s="4">
        <f t="shared" si="38"/>
        <v>0</v>
      </c>
      <c r="F141" s="2">
        <f t="shared" si="39"/>
        <v>0.27</v>
      </c>
      <c r="G141" s="3">
        <f t="shared" si="40"/>
        <v>-1.6538767566863333</v>
      </c>
      <c r="H141" s="3">
        <f t="shared" si="45"/>
        <v>-0.4661364485176025</v>
      </c>
      <c r="I141" s="3">
        <f t="shared" si="46"/>
        <v>-0.93227289703520499</v>
      </c>
      <c r="J141" s="29">
        <f t="shared" si="47"/>
        <v>289.0677271029648</v>
      </c>
      <c r="K141" s="3">
        <f t="shared" si="48"/>
        <v>0.19704166666666667</v>
      </c>
      <c r="L141" s="3">
        <f t="shared" si="51"/>
        <v>403.88209999999992</v>
      </c>
      <c r="M141" s="3">
        <f t="shared" si="49"/>
        <v>367.70787808620037</v>
      </c>
      <c r="N141" s="8">
        <f t="shared" si="43"/>
        <v>22.707878086200367</v>
      </c>
      <c r="O141" s="8">
        <f t="shared" si="44"/>
        <v>21.775605189165162</v>
      </c>
      <c r="P141" s="3"/>
      <c r="Q141" s="2">
        <f t="shared" si="52"/>
        <v>2.8448011532785644E-2</v>
      </c>
      <c r="R141" s="3">
        <f t="shared" si="50"/>
        <v>0.22758409226228515</v>
      </c>
      <c r="S141" s="3">
        <f t="shared" si="53"/>
        <v>-0.54310603722063355</v>
      </c>
      <c r="T141" s="3">
        <f t="shared" si="54"/>
        <v>-1.0862120744412671</v>
      </c>
      <c r="U141" s="8">
        <f t="shared" si="55"/>
        <v>0.18612700562681539</v>
      </c>
      <c r="V141" s="8">
        <f t="shared" si="56"/>
        <v>-0.90008506881446237</v>
      </c>
    </row>
    <row r="142" spans="2:22">
      <c r="B142">
        <v>136</v>
      </c>
      <c r="C142" s="7">
        <f t="shared" si="41"/>
        <v>-0.86602540378443837</v>
      </c>
      <c r="D142" s="7">
        <f t="shared" si="42"/>
        <v>-0.98521715793456066</v>
      </c>
      <c r="E142" s="4">
        <f t="shared" si="38"/>
        <v>0</v>
      </c>
      <c r="F142" s="2">
        <f t="shared" si="39"/>
        <v>0.27200000000000002</v>
      </c>
      <c r="G142" s="3">
        <f t="shared" si="40"/>
        <v>-1.5792425617189989</v>
      </c>
      <c r="H142" s="3">
        <f t="shared" si="45"/>
        <v>-0.96271113739324266</v>
      </c>
      <c r="I142" s="3">
        <f t="shared" si="46"/>
        <v>-1.9254222747864853</v>
      </c>
      <c r="J142" s="29">
        <f t="shared" si="47"/>
        <v>288.07457772521349</v>
      </c>
      <c r="K142" s="3">
        <f t="shared" si="48"/>
        <v>0.19749333333333333</v>
      </c>
      <c r="L142" s="3">
        <f t="shared" si="51"/>
        <v>404.07959333333326</v>
      </c>
      <c r="M142" s="3">
        <f t="shared" si="49"/>
        <v>367.89429304384259</v>
      </c>
      <c r="N142" s="8">
        <f t="shared" si="43"/>
        <v>22.894293043842595</v>
      </c>
      <c r="O142" s="8">
        <f t="shared" si="44"/>
        <v>20.968870769056082</v>
      </c>
      <c r="P142" s="3"/>
      <c r="Q142" s="2">
        <f t="shared" si="52"/>
        <v>7.4634194967334366E-2</v>
      </c>
      <c r="R142" s="3">
        <f t="shared" si="50"/>
        <v>0.59707355973867493</v>
      </c>
      <c r="S142" s="3">
        <f t="shared" si="53"/>
        <v>-0.49657468887564016</v>
      </c>
      <c r="T142" s="3">
        <f t="shared" si="54"/>
        <v>-0.99314937775128032</v>
      </c>
      <c r="U142" s="8">
        <f t="shared" si="55"/>
        <v>0.18641495764222782</v>
      </c>
      <c r="V142" s="8">
        <f t="shared" si="56"/>
        <v>-0.80673442010908047</v>
      </c>
    </row>
    <row r="143" spans="2:22">
      <c r="B143">
        <v>137</v>
      </c>
      <c r="C143" s="7">
        <f t="shared" si="41"/>
        <v>-0.79335334029123439</v>
      </c>
      <c r="D143" s="7">
        <f t="shared" si="42"/>
        <v>-0.94050773845781965</v>
      </c>
      <c r="E143" s="4">
        <f t="shared" si="38"/>
        <v>0</v>
      </c>
      <c r="F143" s="2">
        <f t="shared" si="39"/>
        <v>0.27400000000000002</v>
      </c>
      <c r="G143" s="3">
        <f t="shared" si="40"/>
        <v>-1.459861078749054</v>
      </c>
      <c r="H143" s="3">
        <f t="shared" si="45"/>
        <v>-1.4000441585810501</v>
      </c>
      <c r="I143" s="3">
        <f t="shared" si="46"/>
        <v>-2.8000883171621003</v>
      </c>
      <c r="J143" s="29">
        <f t="shared" si="47"/>
        <v>287.19991168283792</v>
      </c>
      <c r="K143" s="3">
        <f t="shared" si="48"/>
        <v>0.19794833333333331</v>
      </c>
      <c r="L143" s="3">
        <f t="shared" si="51"/>
        <v>404.27754166666659</v>
      </c>
      <c r="M143" s="3">
        <f t="shared" si="49"/>
        <v>368.08101568872394</v>
      </c>
      <c r="N143" s="8">
        <f t="shared" si="43"/>
        <v>23.081015688723937</v>
      </c>
      <c r="O143" s="8">
        <f t="shared" si="44"/>
        <v>20.280927371561859</v>
      </c>
      <c r="P143" s="3"/>
      <c r="Q143" s="2">
        <f t="shared" si="52"/>
        <v>0.11938148296994489</v>
      </c>
      <c r="R143" s="3">
        <f t="shared" si="50"/>
        <v>0.95505186375955908</v>
      </c>
      <c r="S143" s="3">
        <f t="shared" si="53"/>
        <v>-0.43733302118780748</v>
      </c>
      <c r="T143" s="3">
        <f t="shared" si="54"/>
        <v>-0.87466604237561496</v>
      </c>
      <c r="U143" s="8">
        <f t="shared" si="55"/>
        <v>0.1867226448813426</v>
      </c>
      <c r="V143" s="8">
        <f t="shared" si="56"/>
        <v>-0.68794339749422306</v>
      </c>
    </row>
    <row r="144" spans="2:22">
      <c r="B144">
        <v>138</v>
      </c>
      <c r="C144" s="7">
        <f t="shared" si="41"/>
        <v>-0.70710678118654868</v>
      </c>
      <c r="D144" s="7">
        <f t="shared" si="42"/>
        <v>-0.8672271678403991</v>
      </c>
      <c r="E144" s="4">
        <f t="shared" si="38"/>
        <v>0</v>
      </c>
      <c r="F144" s="2">
        <f t="shared" si="39"/>
        <v>0.27600000000000002</v>
      </c>
      <c r="G144" s="3">
        <f t="shared" si="40"/>
        <v>-1.2983339490269479</v>
      </c>
      <c r="H144" s="3">
        <f t="shared" si="45"/>
        <v>-1.7667933029055878</v>
      </c>
      <c r="I144" s="3">
        <f t="shared" si="46"/>
        <v>-3.5335866058111756</v>
      </c>
      <c r="J144" s="29">
        <f t="shared" si="47"/>
        <v>286.46641339418881</v>
      </c>
      <c r="K144" s="3">
        <f t="shared" si="48"/>
        <v>0.19840666666666665</v>
      </c>
      <c r="L144" s="3">
        <f t="shared" si="51"/>
        <v>404.47594833333324</v>
      </c>
      <c r="M144" s="3">
        <f t="shared" si="49"/>
        <v>368.26806890131917</v>
      </c>
      <c r="N144" s="8">
        <f t="shared" si="43"/>
        <v>23.268068901319168</v>
      </c>
      <c r="O144" s="8">
        <f t="shared" si="44"/>
        <v>19.734482295507974</v>
      </c>
      <c r="P144" s="3"/>
      <c r="Q144" s="2">
        <f t="shared" si="52"/>
        <v>0.16152712972210614</v>
      </c>
      <c r="R144" s="3">
        <f t="shared" si="50"/>
        <v>1.2922170377768492</v>
      </c>
      <c r="S144" s="3">
        <f t="shared" si="53"/>
        <v>-0.36674914432453765</v>
      </c>
      <c r="T144" s="3">
        <f t="shared" si="54"/>
        <v>-0.73349828864907529</v>
      </c>
      <c r="U144" s="8">
        <f t="shared" si="55"/>
        <v>0.18705321259523089</v>
      </c>
      <c r="V144" s="8">
        <f t="shared" si="56"/>
        <v>-0.54644507605388526</v>
      </c>
    </row>
    <row r="145" spans="2:22">
      <c r="B145">
        <v>139</v>
      </c>
      <c r="C145" s="7">
        <f t="shared" si="41"/>
        <v>-0.60876142900872132</v>
      </c>
      <c r="D145" s="7">
        <f t="shared" si="42"/>
        <v>-0.76760159497313307</v>
      </c>
      <c r="E145" s="4">
        <f t="shared" si="38"/>
        <v>0</v>
      </c>
      <c r="F145" s="2">
        <f t="shared" si="39"/>
        <v>0.27800000000000002</v>
      </c>
      <c r="G145" s="3">
        <f t="shared" si="40"/>
        <v>-1.0983630239818543</v>
      </c>
      <c r="H145" s="3">
        <f t="shared" si="45"/>
        <v>-2.0532878394376572</v>
      </c>
      <c r="I145" s="3">
        <f t="shared" si="46"/>
        <v>-4.1065756788753145</v>
      </c>
      <c r="J145" s="29">
        <f t="shared" si="47"/>
        <v>285.89342432112471</v>
      </c>
      <c r="K145" s="3">
        <f t="shared" si="48"/>
        <v>0.19886833333333334</v>
      </c>
      <c r="L145" s="3">
        <f t="shared" si="51"/>
        <v>404.67481666666657</v>
      </c>
      <c r="M145" s="3">
        <f t="shared" si="49"/>
        <v>368.45547824300456</v>
      </c>
      <c r="N145" s="8">
        <f t="shared" si="43"/>
        <v>23.455478243004563</v>
      </c>
      <c r="O145" s="8">
        <f t="shared" si="44"/>
        <v>19.348902564129276</v>
      </c>
      <c r="P145" s="3"/>
      <c r="Q145" s="2">
        <f t="shared" si="52"/>
        <v>0.19997092504509362</v>
      </c>
      <c r="R145" s="3">
        <f t="shared" si="50"/>
        <v>1.5997674003607489</v>
      </c>
      <c r="S145" s="3">
        <f t="shared" si="53"/>
        <v>-0.28649453653206947</v>
      </c>
      <c r="T145" s="3">
        <f t="shared" si="54"/>
        <v>-0.57298907306413893</v>
      </c>
      <c r="U145" s="8">
        <f t="shared" si="55"/>
        <v>0.18740934168539525</v>
      </c>
      <c r="V145" s="8">
        <f t="shared" si="56"/>
        <v>-0.38557973137869794</v>
      </c>
    </row>
    <row r="146" spans="2:22">
      <c r="B146">
        <v>140</v>
      </c>
      <c r="C146" s="7">
        <f t="shared" si="41"/>
        <v>-0.50000000000000011</v>
      </c>
      <c r="D146" s="7">
        <f t="shared" si="42"/>
        <v>-0.64465748862759276</v>
      </c>
      <c r="E146" s="4">
        <f t="shared" ref="E146:E209" si="57">Step12</f>
        <v>0</v>
      </c>
      <c r="F146" s="2">
        <f t="shared" si="39"/>
        <v>0.28000000000000003</v>
      </c>
      <c r="G146" s="3">
        <f t="shared" si="40"/>
        <v>-0.86465748862759284</v>
      </c>
      <c r="H146" s="3">
        <f t="shared" si="45"/>
        <v>-2.2517891802033319</v>
      </c>
      <c r="I146" s="3">
        <f t="shared" si="46"/>
        <v>-4.5035783604066637</v>
      </c>
      <c r="J146" s="29">
        <f t="shared" si="47"/>
        <v>285.49642163959334</v>
      </c>
      <c r="K146" s="3">
        <f t="shared" si="48"/>
        <v>0.19933333333333333</v>
      </c>
      <c r="L146" s="3">
        <f t="shared" si="51"/>
        <v>404.87414999999993</v>
      </c>
      <c r="M146" s="3">
        <f t="shared" si="49"/>
        <v>368.64327141942658</v>
      </c>
      <c r="N146" s="8">
        <f t="shared" si="43"/>
        <v>23.643271419426583</v>
      </c>
      <c r="O146" s="8">
        <f t="shared" si="44"/>
        <v>19.139693059019919</v>
      </c>
      <c r="P146" s="3"/>
      <c r="Q146" s="2">
        <f t="shared" si="52"/>
        <v>0.23370553535426142</v>
      </c>
      <c r="R146" s="3">
        <f t="shared" si="50"/>
        <v>1.8696442828340913</v>
      </c>
      <c r="S146" s="3">
        <f t="shared" si="53"/>
        <v>-0.19850134076567461</v>
      </c>
      <c r="T146" s="3">
        <f t="shared" si="54"/>
        <v>-0.39700268153134921</v>
      </c>
      <c r="U146" s="8">
        <f t="shared" si="55"/>
        <v>0.18779317642201931</v>
      </c>
      <c r="V146" s="8">
        <f t="shared" si="56"/>
        <v>-0.20920950510935654</v>
      </c>
    </row>
    <row r="147" spans="2:22">
      <c r="B147">
        <v>141</v>
      </c>
      <c r="C147" s="7">
        <f t="shared" si="41"/>
        <v>-0.38268343236508923</v>
      </c>
      <c r="D147" s="7">
        <f t="shared" si="42"/>
        <v>-0.50212969807787156</v>
      </c>
      <c r="E147" s="4">
        <f t="shared" si="57"/>
        <v>0</v>
      </c>
      <c r="F147" s="2">
        <f t="shared" si="39"/>
        <v>0.28200000000000003</v>
      </c>
      <c r="G147" s="3">
        <f t="shared" si="40"/>
        <v>-0.6028131304429607</v>
      </c>
      <c r="H147" s="3">
        <f t="shared" si="45"/>
        <v>-2.3567014902044021</v>
      </c>
      <c r="I147" s="3">
        <f t="shared" si="46"/>
        <v>-4.7134029804088042</v>
      </c>
      <c r="J147" s="29">
        <f t="shared" si="47"/>
        <v>285.28659701959117</v>
      </c>
      <c r="K147" s="3">
        <f t="shared" si="48"/>
        <v>0.19980166666666666</v>
      </c>
      <c r="L147" s="3">
        <f t="shared" si="51"/>
        <v>405.07395166666657</v>
      </c>
      <c r="M147" s="3">
        <f t="shared" si="49"/>
        <v>368.83147768549082</v>
      </c>
      <c r="N147" s="8">
        <f t="shared" si="43"/>
        <v>23.831477685490825</v>
      </c>
      <c r="O147" s="8">
        <f t="shared" si="44"/>
        <v>19.118074705081995</v>
      </c>
      <c r="P147" s="3"/>
      <c r="Q147" s="2">
        <f t="shared" si="52"/>
        <v>0.26184435818463214</v>
      </c>
      <c r="R147" s="3">
        <f t="shared" si="50"/>
        <v>2.0947548654770571</v>
      </c>
      <c r="S147" s="3">
        <f t="shared" si="53"/>
        <v>-0.10491231000107026</v>
      </c>
      <c r="T147" s="3">
        <f t="shared" si="54"/>
        <v>-0.20982462000214053</v>
      </c>
      <c r="U147" s="8">
        <f t="shared" si="55"/>
        <v>0.18820626606424185</v>
      </c>
      <c r="V147" s="8">
        <f t="shared" si="56"/>
        <v>-2.1618353937924439E-2</v>
      </c>
    </row>
    <row r="148" spans="2:22">
      <c r="B148">
        <v>142</v>
      </c>
      <c r="C148" s="7">
        <f t="shared" si="41"/>
        <v>-0.25881904510251946</v>
      </c>
      <c r="D148" s="7">
        <f t="shared" si="42"/>
        <v>-0.34434799423283519</v>
      </c>
      <c r="E148" s="4">
        <f t="shared" si="57"/>
        <v>0</v>
      </c>
      <c r="F148" s="2">
        <f t="shared" si="39"/>
        <v>0.28400000000000003</v>
      </c>
      <c r="G148" s="3">
        <f t="shared" si="40"/>
        <v>-0.31916703933535462</v>
      </c>
      <c r="H148" s="3">
        <f t="shared" si="45"/>
        <v>-2.3647262641426163</v>
      </c>
      <c r="I148" s="3">
        <f t="shared" si="46"/>
        <v>-4.7294525282852327</v>
      </c>
      <c r="J148" s="29">
        <f t="shared" si="47"/>
        <v>285.27054747171479</v>
      </c>
      <c r="K148" s="3">
        <f t="shared" si="48"/>
        <v>0.20027333333333333</v>
      </c>
      <c r="L148" s="3">
        <f t="shared" si="51"/>
        <v>405.27422499999989</v>
      </c>
      <c r="M148" s="3">
        <f t="shared" si="49"/>
        <v>369.02012720753157</v>
      </c>
      <c r="N148" s="8">
        <f t="shared" si="43"/>
        <v>24.020127207531573</v>
      </c>
      <c r="O148" s="8">
        <f t="shared" si="44"/>
        <v>19.290674679246365</v>
      </c>
      <c r="P148" s="3"/>
      <c r="Q148" s="2">
        <f t="shared" si="52"/>
        <v>0.28364609110760608</v>
      </c>
      <c r="R148" s="3">
        <f t="shared" si="50"/>
        <v>2.2691687288608486</v>
      </c>
      <c r="S148" s="3">
        <f t="shared" si="53"/>
        <v>-8.0247739382142136E-3</v>
      </c>
      <c r="T148" s="3">
        <f t="shared" si="54"/>
        <v>-1.6049547876428427E-2</v>
      </c>
      <c r="U148" s="8">
        <f t="shared" si="55"/>
        <v>0.18864952204074825</v>
      </c>
      <c r="V148" s="8">
        <f t="shared" si="56"/>
        <v>0.17259997416437045</v>
      </c>
    </row>
    <row r="149" spans="2:22">
      <c r="B149">
        <v>143</v>
      </c>
      <c r="C149" s="7">
        <f t="shared" si="41"/>
        <v>-0.13052619222005304</v>
      </c>
      <c r="D149" s="7">
        <f t="shared" si="42"/>
        <v>-0.17610553798149947</v>
      </c>
      <c r="E149" s="4">
        <f t="shared" si="57"/>
        <v>0</v>
      </c>
      <c r="F149" s="2">
        <f t="shared" si="39"/>
        <v>0.28600000000000003</v>
      </c>
      <c r="G149" s="3">
        <f t="shared" si="40"/>
        <v>-2.0631730201552512E-2</v>
      </c>
      <c r="H149" s="3">
        <f t="shared" si="45"/>
        <v>-2.2749564383971017</v>
      </c>
      <c r="I149" s="3">
        <f t="shared" si="46"/>
        <v>-4.5499128767942034</v>
      </c>
      <c r="J149" s="29">
        <f t="shared" si="47"/>
        <v>285.45008712320578</v>
      </c>
      <c r="K149" s="3">
        <f t="shared" si="48"/>
        <v>0.20074833333333333</v>
      </c>
      <c r="L149" s="3">
        <f t="shared" si="51"/>
        <v>405.4749733333332</v>
      </c>
      <c r="M149" s="3">
        <f t="shared" si="49"/>
        <v>369.20925039944905</v>
      </c>
      <c r="N149" s="8">
        <f t="shared" si="43"/>
        <v>24.209250399449047</v>
      </c>
      <c r="O149" s="8">
        <f t="shared" si="44"/>
        <v>19.659337522654823</v>
      </c>
      <c r="P149" s="3"/>
      <c r="Q149" s="2">
        <f t="shared" si="52"/>
        <v>0.29853530913380211</v>
      </c>
      <c r="R149" s="3">
        <f t="shared" si="50"/>
        <v>2.3882824730704169</v>
      </c>
      <c r="S149" s="3">
        <f t="shared" si="53"/>
        <v>8.976982574551462E-2</v>
      </c>
      <c r="T149" s="3">
        <f t="shared" si="54"/>
        <v>0.17953965149102924</v>
      </c>
      <c r="U149" s="8">
        <f t="shared" si="55"/>
        <v>0.18912319191747429</v>
      </c>
      <c r="V149" s="8">
        <f t="shared" si="56"/>
        <v>0.36866284340845823</v>
      </c>
    </row>
    <row r="150" spans="2:22">
      <c r="B150">
        <v>144</v>
      </c>
      <c r="C150" s="7">
        <f t="shared" si="41"/>
        <v>-7.3508907294517201E-16</v>
      </c>
      <c r="D150" s="7">
        <f t="shared" si="42"/>
        <v>-2.5132714770052609E-3</v>
      </c>
      <c r="E150" s="4">
        <f t="shared" si="57"/>
        <v>0</v>
      </c>
      <c r="F150" s="2">
        <f t="shared" si="39"/>
        <v>0.28800000000000003</v>
      </c>
      <c r="G150" s="3">
        <f t="shared" si="40"/>
        <v>0.28548672852299406</v>
      </c>
      <c r="H150" s="3">
        <f t="shared" si="45"/>
        <v>-2.0889072840597787</v>
      </c>
      <c r="I150" s="3">
        <f t="shared" si="46"/>
        <v>-4.1778145681195573</v>
      </c>
      <c r="J150" s="29">
        <f t="shared" si="47"/>
        <v>285.82218543188043</v>
      </c>
      <c r="K150" s="3">
        <f t="shared" si="48"/>
        <v>0.20122666666666666</v>
      </c>
      <c r="L150" s="3">
        <f t="shared" si="51"/>
        <v>405.67619999999988</v>
      </c>
      <c r="M150" s="3">
        <f t="shared" si="49"/>
        <v>369.39887725036482</v>
      </c>
      <c r="N150" s="8">
        <f t="shared" si="43"/>
        <v>24.398877250364819</v>
      </c>
      <c r="O150" s="8">
        <f t="shared" si="44"/>
        <v>20.221062682245247</v>
      </c>
      <c r="P150" s="3"/>
      <c r="Q150" s="2">
        <f t="shared" si="52"/>
        <v>0.30611845872454657</v>
      </c>
      <c r="R150" s="3">
        <f t="shared" si="50"/>
        <v>2.4489476697963726</v>
      </c>
      <c r="S150" s="3">
        <f t="shared" si="53"/>
        <v>0.18604915433732305</v>
      </c>
      <c r="T150" s="3">
        <f t="shared" si="54"/>
        <v>0.37209830867464611</v>
      </c>
      <c r="U150" s="8">
        <f t="shared" si="55"/>
        <v>0.18962685091577214</v>
      </c>
      <c r="V150" s="8">
        <f t="shared" si="56"/>
        <v>0.56172515959042357</v>
      </c>
    </row>
    <row r="151" spans="2:22">
      <c r="B151">
        <v>145</v>
      </c>
      <c r="C151" s="7">
        <f t="shared" si="41"/>
        <v>0.1305261922200516</v>
      </c>
      <c r="D151" s="7">
        <f t="shared" si="42"/>
        <v>0.17115534427619167</v>
      </c>
      <c r="E151" s="4">
        <f t="shared" si="57"/>
        <v>0</v>
      </c>
      <c r="F151" s="2">
        <f t="shared" si="39"/>
        <v>0.28999999999999998</v>
      </c>
      <c r="G151" s="3">
        <f t="shared" si="40"/>
        <v>0.59168153649624333</v>
      </c>
      <c r="H151" s="3">
        <f t="shared" si="45"/>
        <v>-1.8104830859653356</v>
      </c>
      <c r="I151" s="3">
        <f t="shared" si="46"/>
        <v>-3.6209661719306712</v>
      </c>
      <c r="J151" s="29">
        <f t="shared" si="47"/>
        <v>286.37903382806934</v>
      </c>
      <c r="K151" s="3">
        <f t="shared" si="48"/>
        <v>0.20170833333333335</v>
      </c>
      <c r="L151" s="3">
        <f t="shared" si="51"/>
        <v>405.87790833333321</v>
      </c>
      <c r="M151" s="3">
        <f t="shared" si="49"/>
        <v>369.58903666161831</v>
      </c>
      <c r="N151" s="8">
        <f t="shared" si="43"/>
        <v>24.589036661618309</v>
      </c>
      <c r="O151" s="8">
        <f t="shared" si="44"/>
        <v>20.968070489687648</v>
      </c>
      <c r="P151" s="3"/>
      <c r="Q151" s="2">
        <f t="shared" si="52"/>
        <v>0.30619480797324927</v>
      </c>
      <c r="R151" s="3">
        <f t="shared" si="50"/>
        <v>2.4495584637859942</v>
      </c>
      <c r="S151" s="3">
        <f t="shared" si="53"/>
        <v>0.27842419809444308</v>
      </c>
      <c r="T151" s="3">
        <f t="shared" si="54"/>
        <v>0.55684839618888615</v>
      </c>
      <c r="U151" s="8">
        <f t="shared" si="55"/>
        <v>0.19015941125348945</v>
      </c>
      <c r="V151" s="8">
        <f t="shared" si="56"/>
        <v>0.74700780744240092</v>
      </c>
    </row>
    <row r="152" spans="2:22">
      <c r="B152">
        <v>146</v>
      </c>
      <c r="C152" s="7">
        <f t="shared" si="41"/>
        <v>0.25881904510252146</v>
      </c>
      <c r="D152" s="7">
        <f t="shared" si="42"/>
        <v>0.33962452890309985</v>
      </c>
      <c r="E152" s="4">
        <f t="shared" si="57"/>
        <v>0</v>
      </c>
      <c r="F152" s="2">
        <f t="shared" si="39"/>
        <v>0.29199999999999998</v>
      </c>
      <c r="G152" s="3">
        <f t="shared" si="40"/>
        <v>0.89044357400562135</v>
      </c>
      <c r="H152" s="3">
        <f t="shared" si="45"/>
        <v>-1.4458804029815777</v>
      </c>
      <c r="I152" s="3">
        <f t="shared" si="46"/>
        <v>-2.8917608059631554</v>
      </c>
      <c r="J152" s="29">
        <f t="shared" si="47"/>
        <v>287.10823919403686</v>
      </c>
      <c r="K152" s="3">
        <f t="shared" si="48"/>
        <v>0.20219333333333334</v>
      </c>
      <c r="L152" s="3">
        <f t="shared" si="51"/>
        <v>406.08010166666656</v>
      </c>
      <c r="M152" s="3">
        <f t="shared" si="49"/>
        <v>369.77975581070558</v>
      </c>
      <c r="N152" s="8">
        <f t="shared" si="43"/>
        <v>24.779755810705581</v>
      </c>
      <c r="O152" s="8">
        <f t="shared" si="44"/>
        <v>21.887995004742436</v>
      </c>
      <c r="P152" s="3"/>
      <c r="Q152" s="2">
        <f t="shared" si="52"/>
        <v>0.29876203750937802</v>
      </c>
      <c r="R152" s="3">
        <f t="shared" si="50"/>
        <v>2.3900963000750242</v>
      </c>
      <c r="S152" s="3">
        <f t="shared" si="53"/>
        <v>0.36460268298375786</v>
      </c>
      <c r="T152" s="3">
        <f t="shared" si="54"/>
        <v>0.72920536596751573</v>
      </c>
      <c r="U152" s="8">
        <f t="shared" si="55"/>
        <v>0.19071914908727194</v>
      </c>
      <c r="V152" s="8">
        <f t="shared" si="56"/>
        <v>0.91992451505478812</v>
      </c>
    </row>
    <row r="153" spans="2:22">
      <c r="B153">
        <v>147</v>
      </c>
      <c r="C153" s="7">
        <f t="shared" si="41"/>
        <v>0.38268343236508784</v>
      </c>
      <c r="D153" s="7">
        <f t="shared" si="42"/>
        <v>0.49777645259786207</v>
      </c>
      <c r="E153" s="4">
        <f t="shared" si="57"/>
        <v>0</v>
      </c>
      <c r="F153" s="2">
        <f t="shared" si="39"/>
        <v>0.29399999999999998</v>
      </c>
      <c r="G153" s="3">
        <f t="shared" si="40"/>
        <v>1.17445988496295</v>
      </c>
      <c r="H153" s="3">
        <f t="shared" si="45"/>
        <v>-1.0034304747096243</v>
      </c>
      <c r="I153" s="3">
        <f t="shared" si="46"/>
        <v>-2.0068609494192486</v>
      </c>
      <c r="J153" s="29">
        <f t="shared" si="47"/>
        <v>287.99313905058074</v>
      </c>
      <c r="K153" s="3">
        <f t="shared" si="48"/>
        <v>0.20268166666666665</v>
      </c>
      <c r="L153" s="3">
        <f t="shared" si="51"/>
        <v>406.28278333333321</v>
      </c>
      <c r="M153" s="3">
        <f t="shared" si="49"/>
        <v>369.97105955904533</v>
      </c>
      <c r="N153" s="8">
        <f t="shared" si="43"/>
        <v>24.971059559045329</v>
      </c>
      <c r="O153" s="8">
        <f t="shared" si="44"/>
        <v>22.964198609626067</v>
      </c>
      <c r="P153" s="3"/>
      <c r="Q153" s="2">
        <f t="shared" si="52"/>
        <v>0.2840163109573286</v>
      </c>
      <c r="R153" s="3">
        <f t="shared" si="50"/>
        <v>2.2721304876586288</v>
      </c>
      <c r="S153" s="3">
        <f t="shared" si="53"/>
        <v>0.4424499282719534</v>
      </c>
      <c r="T153" s="3">
        <f t="shared" si="54"/>
        <v>0.88489985654390679</v>
      </c>
      <c r="U153" s="8">
        <f t="shared" si="55"/>
        <v>0.19130374833974884</v>
      </c>
      <c r="V153" s="8">
        <f t="shared" si="56"/>
        <v>1.0762036048836308</v>
      </c>
    </row>
    <row r="154" spans="2:22">
      <c r="B154">
        <v>148</v>
      </c>
      <c r="C154" s="7">
        <f t="shared" si="41"/>
        <v>0.49999999999999883</v>
      </c>
      <c r="D154" s="7">
        <f t="shared" si="42"/>
        <v>0.64080670777263815</v>
      </c>
      <c r="E154" s="4">
        <f t="shared" si="57"/>
        <v>0</v>
      </c>
      <c r="F154" s="2">
        <f t="shared" si="39"/>
        <v>0.29599999999999999</v>
      </c>
      <c r="G154" s="3">
        <f t="shared" si="40"/>
        <v>1.436806707772637</v>
      </c>
      <c r="H154" s="3">
        <f t="shared" si="45"/>
        <v>-0.49338503809602385</v>
      </c>
      <c r="I154" s="3">
        <f t="shared" si="46"/>
        <v>-0.98677007619204771</v>
      </c>
      <c r="J154" s="29">
        <f t="shared" si="47"/>
        <v>289.01322992380796</v>
      </c>
      <c r="K154" s="3">
        <f t="shared" si="48"/>
        <v>0.20317333333333334</v>
      </c>
      <c r="L154" s="3">
        <f t="shared" si="51"/>
        <v>406.48595666666654</v>
      </c>
      <c r="M154" s="3">
        <f t="shared" si="49"/>
        <v>370.16296991927334</v>
      </c>
      <c r="N154" s="8">
        <f t="shared" si="43"/>
        <v>25.162969919273337</v>
      </c>
      <c r="O154" s="8">
        <f t="shared" si="44"/>
        <v>24.176199843081292</v>
      </c>
      <c r="P154" s="3"/>
      <c r="Q154" s="2">
        <f t="shared" si="52"/>
        <v>0.26234682280968702</v>
      </c>
      <c r="R154" s="3">
        <f t="shared" si="50"/>
        <v>2.0987745824774962</v>
      </c>
      <c r="S154" s="3">
        <f t="shared" si="53"/>
        <v>0.51004543661360047</v>
      </c>
      <c r="T154" s="3">
        <f t="shared" si="54"/>
        <v>1.0200908732272009</v>
      </c>
      <c r="U154" s="8">
        <f t="shared" si="55"/>
        <v>0.19191036022800745</v>
      </c>
      <c r="V154" s="8">
        <f t="shared" si="56"/>
        <v>1.2120012334552257</v>
      </c>
    </row>
    <row r="155" spans="2:22">
      <c r="B155">
        <v>149</v>
      </c>
      <c r="C155" s="7">
        <f t="shared" si="41"/>
        <v>0.6087614290087201</v>
      </c>
      <c r="D155" s="7">
        <f t="shared" si="42"/>
        <v>0.76437025943069892</v>
      </c>
      <c r="E155" s="4">
        <f t="shared" si="57"/>
        <v>0</v>
      </c>
      <c r="F155" s="2">
        <f t="shared" si="39"/>
        <v>0.29799999999999999</v>
      </c>
      <c r="G155" s="3">
        <f t="shared" si="40"/>
        <v>1.6711316884394192</v>
      </c>
      <c r="H155" s="3">
        <f t="shared" si="45"/>
        <v>7.2348604741585554E-2</v>
      </c>
      <c r="I155" s="3">
        <f t="shared" si="46"/>
        <v>0.14469720948317111</v>
      </c>
      <c r="J155" s="29">
        <f t="shared" si="47"/>
        <v>290.14469720948318</v>
      </c>
      <c r="K155" s="3">
        <f t="shared" si="48"/>
        <v>0.20366833333333334</v>
      </c>
      <c r="L155" s="3">
        <f t="shared" si="51"/>
        <v>406.68962499999986</v>
      </c>
      <c r="M155" s="3">
        <f t="shared" si="49"/>
        <v>370.35550559614137</v>
      </c>
      <c r="N155" s="8">
        <f t="shared" si="43"/>
        <v>25.35550559614137</v>
      </c>
      <c r="O155" s="8">
        <f t="shared" si="44"/>
        <v>25.500202805624554</v>
      </c>
      <c r="P155" s="3"/>
      <c r="Q155" s="2">
        <f t="shared" si="52"/>
        <v>0.2343249806667822</v>
      </c>
      <c r="R155" s="3">
        <f t="shared" si="50"/>
        <v>1.8745998453342576</v>
      </c>
      <c r="S155" s="3">
        <f t="shared" si="53"/>
        <v>0.56573364283760941</v>
      </c>
      <c r="T155" s="3">
        <f t="shared" si="54"/>
        <v>1.1314672856752188</v>
      </c>
      <c r="U155" s="8">
        <f t="shared" si="55"/>
        <v>0.19253567686803308</v>
      </c>
      <c r="V155" s="8">
        <f t="shared" si="56"/>
        <v>1.3240029625432612</v>
      </c>
    </row>
    <row r="156" spans="2:22">
      <c r="B156">
        <v>150</v>
      </c>
      <c r="C156" s="7">
        <f t="shared" si="41"/>
        <v>0.70710678118654757</v>
      </c>
      <c r="D156" s="7">
        <f t="shared" si="42"/>
        <v>0.86471344052015453</v>
      </c>
      <c r="E156" s="4">
        <f t="shared" si="57"/>
        <v>0</v>
      </c>
      <c r="F156" s="2">
        <f t="shared" si="39"/>
        <v>0.3</v>
      </c>
      <c r="G156" s="3">
        <f t="shared" si="40"/>
        <v>1.8718202217067021</v>
      </c>
      <c r="H156" s="3">
        <f t="shared" si="45"/>
        <v>0.68051601444023602</v>
      </c>
      <c r="I156" s="3">
        <f t="shared" si="46"/>
        <v>1.361032028880472</v>
      </c>
      <c r="J156" s="29">
        <f t="shared" si="47"/>
        <v>291.36103202888046</v>
      </c>
      <c r="K156" s="3">
        <f t="shared" si="48"/>
        <v>0.20416666666666669</v>
      </c>
      <c r="L156" s="3">
        <f t="shared" si="51"/>
        <v>406.89379166666652</v>
      </c>
      <c r="M156" s="3">
        <f t="shared" si="49"/>
        <v>370.54868161308332</v>
      </c>
      <c r="N156" s="8">
        <f t="shared" si="43"/>
        <v>25.548681613083318</v>
      </c>
      <c r="O156" s="8">
        <f t="shared" si="44"/>
        <v>26.909713641963776</v>
      </c>
      <c r="P156" s="3"/>
      <c r="Q156" s="2">
        <f t="shared" si="52"/>
        <v>0.20068853326728298</v>
      </c>
      <c r="R156" s="3">
        <f t="shared" si="50"/>
        <v>1.6055082661382638</v>
      </c>
      <c r="S156" s="3">
        <f t="shared" si="53"/>
        <v>0.60816740969865046</v>
      </c>
      <c r="T156" s="3">
        <f t="shared" si="54"/>
        <v>1.2163348193973009</v>
      </c>
      <c r="U156" s="8">
        <f t="shared" si="55"/>
        <v>0.19317601694194764</v>
      </c>
      <c r="V156" s="8">
        <f t="shared" si="56"/>
        <v>1.4095108363392228</v>
      </c>
    </row>
    <row r="157" spans="2:22">
      <c r="B157">
        <v>151</v>
      </c>
      <c r="C157" s="7">
        <f t="shared" si="41"/>
        <v>0.79335334029123572</v>
      </c>
      <c r="D157" s="7">
        <f t="shared" si="42"/>
        <v>0.9387879824562636</v>
      </c>
      <c r="E157" s="4">
        <f t="shared" si="57"/>
        <v>0</v>
      </c>
      <c r="F157" s="2">
        <f t="shared" si="39"/>
        <v>0.30199999999999999</v>
      </c>
      <c r="G157" s="3">
        <f t="shared" si="40"/>
        <v>2.0341413227474994</v>
      </c>
      <c r="H157" s="3">
        <f t="shared" si="45"/>
        <v>1.3168590800294944</v>
      </c>
      <c r="I157" s="3">
        <f t="shared" si="46"/>
        <v>2.6337181600589887</v>
      </c>
      <c r="J157" s="29">
        <f t="shared" si="47"/>
        <v>292.633718160059</v>
      </c>
      <c r="K157" s="3">
        <f t="shared" si="48"/>
        <v>0.20466833333333334</v>
      </c>
      <c r="L157" s="3">
        <f t="shared" si="51"/>
        <v>407.09845999999987</v>
      </c>
      <c r="M157" s="3">
        <f t="shared" si="49"/>
        <v>370.74250903416049</v>
      </c>
      <c r="N157" s="8">
        <f t="shared" si="43"/>
        <v>25.742509034160491</v>
      </c>
      <c r="O157" s="8">
        <f t="shared" si="44"/>
        <v>28.376227194219496</v>
      </c>
      <c r="P157" s="3"/>
      <c r="Q157" s="2">
        <f t="shared" si="52"/>
        <v>0.16232110104079722</v>
      </c>
      <c r="R157" s="3">
        <f t="shared" si="50"/>
        <v>1.2985688083263778</v>
      </c>
      <c r="S157" s="3">
        <f t="shared" si="53"/>
        <v>0.63634306558925835</v>
      </c>
      <c r="T157" s="3">
        <f t="shared" si="54"/>
        <v>1.2726861311785167</v>
      </c>
      <c r="U157" s="8">
        <f t="shared" si="55"/>
        <v>0.19382742107717377</v>
      </c>
      <c r="V157" s="8">
        <f t="shared" si="56"/>
        <v>1.4665135522557193</v>
      </c>
    </row>
    <row r="158" spans="2:22">
      <c r="B158">
        <v>152</v>
      </c>
      <c r="C158" s="7">
        <f t="shared" si="41"/>
        <v>0.86602540378443771</v>
      </c>
      <c r="D158" s="7">
        <f t="shared" si="42"/>
        <v>0.98434361674384019</v>
      </c>
      <c r="E158" s="4">
        <f t="shared" si="57"/>
        <v>0</v>
      </c>
      <c r="F158" s="2">
        <f t="shared" si="39"/>
        <v>0.30399999999999999</v>
      </c>
      <c r="G158" s="3">
        <f t="shared" si="40"/>
        <v>2.1543690205282777</v>
      </c>
      <c r="H158" s="3">
        <f t="shared" si="45"/>
        <v>1.9664851005828359</v>
      </c>
      <c r="I158" s="3">
        <f t="shared" si="46"/>
        <v>3.9329702011656718</v>
      </c>
      <c r="J158" s="29">
        <f t="shared" si="47"/>
        <v>293.93297020116569</v>
      </c>
      <c r="K158" s="3">
        <f t="shared" si="48"/>
        <v>0.20517333333333335</v>
      </c>
      <c r="L158" s="3">
        <f t="shared" si="51"/>
        <v>407.30363333333321</v>
      </c>
      <c r="M158" s="3">
        <f t="shared" si="49"/>
        <v>370.93699478848276</v>
      </c>
      <c r="N158" s="8">
        <f t="shared" si="43"/>
        <v>25.936994788482764</v>
      </c>
      <c r="O158" s="8">
        <f t="shared" si="44"/>
        <v>29.869964989648452</v>
      </c>
      <c r="P158" s="3"/>
      <c r="Q158" s="2">
        <f t="shared" si="52"/>
        <v>0.12022769778077835</v>
      </c>
      <c r="R158" s="3">
        <f t="shared" si="50"/>
        <v>0.96182158224622682</v>
      </c>
      <c r="S158" s="3">
        <f t="shared" si="53"/>
        <v>0.64962602055334151</v>
      </c>
      <c r="T158" s="3">
        <f t="shared" si="54"/>
        <v>1.299252041106683</v>
      </c>
      <c r="U158" s="8">
        <f t="shared" si="55"/>
        <v>0.19448575432227244</v>
      </c>
      <c r="V158" s="8">
        <f t="shared" si="56"/>
        <v>1.4937377954289559</v>
      </c>
    </row>
    <row r="159" spans="2:22">
      <c r="B159">
        <v>153</v>
      </c>
      <c r="C159" s="7">
        <f t="shared" si="41"/>
        <v>0.92387953251128629</v>
      </c>
      <c r="D159" s="7">
        <f t="shared" si="42"/>
        <v>0.99999643460752874</v>
      </c>
      <c r="E159" s="4">
        <f t="shared" si="57"/>
        <v>0</v>
      </c>
      <c r="F159" s="2">
        <f t="shared" si="39"/>
        <v>0.30599999999999999</v>
      </c>
      <c r="G159" s="3">
        <f t="shared" si="40"/>
        <v>2.2298759671188151</v>
      </c>
      <c r="H159" s="3">
        <f t="shared" si="45"/>
        <v>2.6142513664204947</v>
      </c>
      <c r="I159" s="3">
        <f t="shared" si="46"/>
        <v>5.2285027328409894</v>
      </c>
      <c r="J159" s="29">
        <f t="shared" si="47"/>
        <v>295.22850273284098</v>
      </c>
      <c r="K159" s="3">
        <f t="shared" si="48"/>
        <v>0.20568166666666668</v>
      </c>
      <c r="L159" s="3">
        <f t="shared" si="51"/>
        <v>407.5093149999999</v>
      </c>
      <c r="M159" s="3">
        <f t="shared" si="49"/>
        <v>371.13214160139364</v>
      </c>
      <c r="N159" s="8">
        <f t="shared" si="43"/>
        <v>26.132141601393641</v>
      </c>
      <c r="O159" s="8">
        <f t="shared" si="44"/>
        <v>31.360644334234621</v>
      </c>
      <c r="P159" s="3"/>
      <c r="Q159" s="2">
        <f t="shared" si="52"/>
        <v>7.550694659053736E-2</v>
      </c>
      <c r="R159" s="3">
        <f t="shared" si="50"/>
        <v>0.60405557272429888</v>
      </c>
      <c r="S159" s="3">
        <f t="shared" si="53"/>
        <v>0.64776626583765884</v>
      </c>
      <c r="T159" s="3">
        <f t="shared" si="54"/>
        <v>1.2955325316753177</v>
      </c>
      <c r="U159" s="8">
        <f t="shared" si="55"/>
        <v>0.19514681291087754</v>
      </c>
      <c r="V159" s="8">
        <f t="shared" si="56"/>
        <v>1.4906793445861695</v>
      </c>
    </row>
    <row r="160" spans="2:22">
      <c r="B160">
        <v>154</v>
      </c>
      <c r="C160" s="7">
        <f t="shared" si="41"/>
        <v>0.9659258262890682</v>
      </c>
      <c r="D160" s="7">
        <f t="shared" si="42"/>
        <v>0.98527092797156002</v>
      </c>
      <c r="E160" s="4">
        <f t="shared" si="57"/>
        <v>0</v>
      </c>
      <c r="F160" s="2">
        <f t="shared" si="39"/>
        <v>0.308</v>
      </c>
      <c r="G160" s="3">
        <f t="shared" si="40"/>
        <v>2.2591967542606279</v>
      </c>
      <c r="H160" s="3">
        <f t="shared" si="45"/>
        <v>3.2451547172128903</v>
      </c>
      <c r="I160" s="3">
        <f t="shared" si="46"/>
        <v>6.4903094344257806</v>
      </c>
      <c r="J160" s="29">
        <f t="shared" si="47"/>
        <v>296.4903094344258</v>
      </c>
      <c r="K160" s="3">
        <f t="shared" si="48"/>
        <v>0.20619333333333334</v>
      </c>
      <c r="L160" s="3">
        <f t="shared" si="51"/>
        <v>407.71550833333322</v>
      </c>
      <c r="M160" s="3">
        <f t="shared" si="49"/>
        <v>371.32794803378488</v>
      </c>
      <c r="N160" s="8">
        <f t="shared" si="43"/>
        <v>26.327948033784878</v>
      </c>
      <c r="O160" s="8">
        <f t="shared" si="44"/>
        <v>32.818257468210675</v>
      </c>
      <c r="P160" s="3"/>
      <c r="Q160" s="2">
        <f t="shared" si="52"/>
        <v>2.9320787141812854E-2</v>
      </c>
      <c r="R160" s="3">
        <f t="shared" si="50"/>
        <v>0.23456629713450283</v>
      </c>
      <c r="S160" s="3">
        <f t="shared" si="53"/>
        <v>0.63090335079239557</v>
      </c>
      <c r="T160" s="3">
        <f t="shared" si="54"/>
        <v>1.2618067015847911</v>
      </c>
      <c r="U160" s="8">
        <f t="shared" si="55"/>
        <v>0.19580643239123674</v>
      </c>
      <c r="V160" s="8">
        <f t="shared" si="56"/>
        <v>1.4576131339760536</v>
      </c>
    </row>
    <row r="161" spans="2:22">
      <c r="B161">
        <v>155</v>
      </c>
      <c r="C161" s="7">
        <f t="shared" si="41"/>
        <v>0.99144486137381049</v>
      </c>
      <c r="D161" s="7">
        <f t="shared" si="42"/>
        <v>0.94061443464987737</v>
      </c>
      <c r="E161" s="4">
        <f t="shared" si="57"/>
        <v>0</v>
      </c>
      <c r="F161" s="2">
        <f t="shared" si="39"/>
        <v>0.31</v>
      </c>
      <c r="G161" s="3">
        <f t="shared" si="40"/>
        <v>2.242059296023688</v>
      </c>
      <c r="H161" s="3">
        <f t="shared" si="45"/>
        <v>3.8447154479524328</v>
      </c>
      <c r="I161" s="3">
        <f t="shared" si="46"/>
        <v>7.6894308959048656</v>
      </c>
      <c r="J161" s="29">
        <f t="shared" si="47"/>
        <v>297.68943089590488</v>
      </c>
      <c r="K161" s="3">
        <f t="shared" si="48"/>
        <v>0.20670833333333336</v>
      </c>
      <c r="L161" s="3">
        <f t="shared" si="51"/>
        <v>407.92221666666654</v>
      </c>
      <c r="M161" s="3">
        <f t="shared" si="49"/>
        <v>371.52440862795754</v>
      </c>
      <c r="N161" s="8">
        <f t="shared" si="43"/>
        <v>26.524408627957541</v>
      </c>
      <c r="O161" s="8">
        <f t="shared" si="44"/>
        <v>34.213839523862418</v>
      </c>
      <c r="P161" s="3"/>
      <c r="Q161" s="2">
        <f t="shared" si="52"/>
        <v>-1.7137458236939906E-2</v>
      </c>
      <c r="R161" s="3">
        <f t="shared" si="50"/>
        <v>-0.13709966589551925</v>
      </c>
      <c r="S161" s="3">
        <f t="shared" si="53"/>
        <v>0.59956073073954252</v>
      </c>
      <c r="T161" s="3">
        <f t="shared" si="54"/>
        <v>1.199121461479085</v>
      </c>
      <c r="U161" s="8">
        <f t="shared" si="55"/>
        <v>0.19646059417266315</v>
      </c>
      <c r="V161" s="8">
        <f t="shared" si="56"/>
        <v>1.3955820556517438</v>
      </c>
    </row>
    <row r="162" spans="2:22">
      <c r="B162">
        <v>156</v>
      </c>
      <c r="C162" s="7">
        <f t="shared" si="41"/>
        <v>1</v>
      </c>
      <c r="D162" s="7">
        <f t="shared" si="42"/>
        <v>0.86738354892441838</v>
      </c>
      <c r="E162" s="4">
        <f t="shared" si="57"/>
        <v>0</v>
      </c>
      <c r="F162" s="2">
        <f t="shared" si="39"/>
        <v>0.312</v>
      </c>
      <c r="G162" s="3">
        <f t="shared" si="40"/>
        <v>2.1793835489244184</v>
      </c>
      <c r="H162" s="3">
        <f t="shared" si="45"/>
        <v>4.3993451296527599</v>
      </c>
      <c r="I162" s="3">
        <f t="shared" si="46"/>
        <v>8.7986902593055198</v>
      </c>
      <c r="J162" s="29">
        <f t="shared" si="47"/>
        <v>298.79869025930554</v>
      </c>
      <c r="K162" s="3">
        <f t="shared" si="48"/>
        <v>0.20722666666666667</v>
      </c>
      <c r="L162" s="3">
        <f t="shared" si="51"/>
        <v>408.1294433333332</v>
      </c>
      <c r="M162" s="3">
        <f t="shared" si="49"/>
        <v>371.72151415555027</v>
      </c>
      <c r="N162" s="8">
        <f t="shared" si="43"/>
        <v>26.721514155550267</v>
      </c>
      <c r="O162" s="8">
        <f t="shared" si="44"/>
        <v>35.520204414855812</v>
      </c>
      <c r="P162" s="3"/>
      <c r="Q162" s="2">
        <f t="shared" si="52"/>
        <v>-6.2675747099269596E-2</v>
      </c>
      <c r="R162" s="3">
        <f t="shared" si="50"/>
        <v>-0.50140597679415677</v>
      </c>
      <c r="S162" s="3">
        <f t="shared" si="53"/>
        <v>0.55462968170032712</v>
      </c>
      <c r="T162" s="3">
        <f t="shared" si="54"/>
        <v>1.1092593634006542</v>
      </c>
      <c r="U162" s="8">
        <f t="shared" si="55"/>
        <v>0.19710552759272559</v>
      </c>
      <c r="V162" s="8">
        <f t="shared" si="56"/>
        <v>1.3063648909933931</v>
      </c>
    </row>
    <row r="163" spans="2:22">
      <c r="B163">
        <v>157</v>
      </c>
      <c r="C163" s="7">
        <f t="shared" si="41"/>
        <v>0.9914448613738106</v>
      </c>
      <c r="D163" s="7">
        <f t="shared" si="42"/>
        <v>0.76780291033685544</v>
      </c>
      <c r="E163" s="4">
        <f t="shared" si="57"/>
        <v>0</v>
      </c>
      <c r="F163" s="2">
        <f t="shared" si="39"/>
        <v>0.314</v>
      </c>
      <c r="G163" s="3">
        <f t="shared" si="40"/>
        <v>2.0732477717106659</v>
      </c>
      <c r="H163" s="3">
        <f t="shared" si="45"/>
        <v>4.8966884034336164</v>
      </c>
      <c r="I163" s="3">
        <f t="shared" si="46"/>
        <v>9.7933768068672329</v>
      </c>
      <c r="J163" s="29">
        <f t="shared" si="47"/>
        <v>299.79337680686723</v>
      </c>
      <c r="K163" s="3">
        <f t="shared" si="48"/>
        <v>0.20774833333333334</v>
      </c>
      <c r="L163" s="3">
        <f t="shared" si="51"/>
        <v>408.33719166666651</v>
      </c>
      <c r="M163" s="3">
        <f t="shared" si="49"/>
        <v>371.91925196029661</v>
      </c>
      <c r="N163" s="8">
        <f t="shared" si="43"/>
        <v>26.919251960296606</v>
      </c>
      <c r="O163" s="8">
        <f t="shared" si="44"/>
        <v>36.712628767163835</v>
      </c>
      <c r="P163" s="3"/>
      <c r="Q163" s="2">
        <f t="shared" si="52"/>
        <v>-0.10613577721375256</v>
      </c>
      <c r="R163" s="3">
        <f t="shared" si="50"/>
        <v>-0.84908621771002046</v>
      </c>
      <c r="S163" s="3">
        <f t="shared" si="53"/>
        <v>0.49734327378085652</v>
      </c>
      <c r="T163" s="3">
        <f t="shared" si="54"/>
        <v>0.99468654756171304</v>
      </c>
      <c r="U163" s="8">
        <f t="shared" si="55"/>
        <v>0.19773780474633895</v>
      </c>
      <c r="V163" s="8">
        <f t="shared" si="56"/>
        <v>1.1924243523080236</v>
      </c>
    </row>
    <row r="164" spans="2:22">
      <c r="B164">
        <v>158</v>
      </c>
      <c r="C164" s="7">
        <f t="shared" si="41"/>
        <v>0.96592582628906853</v>
      </c>
      <c r="D164" s="7">
        <f t="shared" si="42"/>
        <v>0.64489762262577199</v>
      </c>
      <c r="E164" s="4">
        <f t="shared" si="57"/>
        <v>0</v>
      </c>
      <c r="F164" s="2">
        <f t="shared" si="39"/>
        <v>0.316</v>
      </c>
      <c r="G164" s="3">
        <f t="shared" si="40"/>
        <v>1.9268234489148406</v>
      </c>
      <c r="H164" s="3">
        <f t="shared" si="45"/>
        <v>5.3259295793625627</v>
      </c>
      <c r="I164" s="3">
        <f t="shared" si="46"/>
        <v>10.651859158725125</v>
      </c>
      <c r="J164" s="29">
        <f t="shared" si="47"/>
        <v>300.65185915872513</v>
      </c>
      <c r="K164" s="3">
        <f t="shared" si="48"/>
        <v>0.20827333333333334</v>
      </c>
      <c r="L164" s="3">
        <f t="shared" si="51"/>
        <v>408.54546499999987</v>
      </c>
      <c r="M164" s="3">
        <f t="shared" si="49"/>
        <v>372.11760638583041</v>
      </c>
      <c r="N164" s="8">
        <f t="shared" si="43"/>
        <v>27.117606385830413</v>
      </c>
      <c r="O164" s="8">
        <f t="shared" si="44"/>
        <v>37.769465544555544</v>
      </c>
      <c r="P164" s="3"/>
      <c r="Q164" s="2">
        <f t="shared" si="52"/>
        <v>-0.14642432279582529</v>
      </c>
      <c r="R164" s="3">
        <f t="shared" si="50"/>
        <v>-1.1713945823666023</v>
      </c>
      <c r="S164" s="3">
        <f t="shared" si="53"/>
        <v>0.42924117592894628</v>
      </c>
      <c r="T164" s="3">
        <f t="shared" si="54"/>
        <v>0.85848235185789257</v>
      </c>
      <c r="U164" s="8">
        <f t="shared" si="55"/>
        <v>0.19835442553380744</v>
      </c>
      <c r="V164" s="8">
        <f t="shared" si="56"/>
        <v>1.0568367773917089</v>
      </c>
    </row>
    <row r="165" spans="2:22">
      <c r="B165">
        <v>159</v>
      </c>
      <c r="C165" s="7">
        <f t="shared" si="41"/>
        <v>0.92387953251128685</v>
      </c>
      <c r="D165" s="7">
        <f t="shared" si="42"/>
        <v>0.50240135581597323</v>
      </c>
      <c r="E165" s="4">
        <f t="shared" si="57"/>
        <v>0</v>
      </c>
      <c r="F165" s="2">
        <f t="shared" si="39"/>
        <v>0.318</v>
      </c>
      <c r="G165" s="3">
        <f t="shared" si="40"/>
        <v>1.74428088832726</v>
      </c>
      <c r="H165" s="3">
        <f t="shared" si="45"/>
        <v>5.6780559018845986</v>
      </c>
      <c r="I165" s="3">
        <f t="shared" si="46"/>
        <v>11.356111803769197</v>
      </c>
      <c r="J165" s="29">
        <f t="shared" si="47"/>
        <v>301.35611180376918</v>
      </c>
      <c r="K165" s="3">
        <f t="shared" si="48"/>
        <v>0.20880166666666666</v>
      </c>
      <c r="L165" s="3">
        <f t="shared" si="51"/>
        <v>408.75426666666652</v>
      </c>
      <c r="M165" s="3">
        <f t="shared" si="49"/>
        <v>372.31655927650013</v>
      </c>
      <c r="N165" s="8">
        <f t="shared" si="43"/>
        <v>27.316559276500129</v>
      </c>
      <c r="O165" s="8">
        <f t="shared" si="44"/>
        <v>38.672671080269311</v>
      </c>
      <c r="P165" s="3"/>
      <c r="Q165" s="2">
        <f t="shared" si="52"/>
        <v>-0.18254256058758056</v>
      </c>
      <c r="R165" s="3">
        <f t="shared" si="50"/>
        <v>-1.4603404847006445</v>
      </c>
      <c r="S165" s="3">
        <f t="shared" si="53"/>
        <v>0.35212632252203591</v>
      </c>
      <c r="T165" s="3">
        <f t="shared" si="54"/>
        <v>0.70425264504407181</v>
      </c>
      <c r="U165" s="8">
        <f t="shared" si="55"/>
        <v>0.198952890669716</v>
      </c>
      <c r="V165" s="8">
        <f t="shared" si="56"/>
        <v>0.90320553571376649</v>
      </c>
    </row>
    <row r="166" spans="2:22">
      <c r="B166">
        <v>160</v>
      </c>
      <c r="C166" s="7">
        <f t="shared" si="41"/>
        <v>0.86602540378443849</v>
      </c>
      <c r="D166" s="7">
        <f t="shared" si="42"/>
        <v>0.34464292317451756</v>
      </c>
      <c r="E166" s="4">
        <f t="shared" si="57"/>
        <v>0</v>
      </c>
      <c r="F166" s="2">
        <f t="shared" si="39"/>
        <v>0.32</v>
      </c>
      <c r="G166" s="3">
        <f t="shared" si="40"/>
        <v>1.530668326958956</v>
      </c>
      <c r="H166" s="3">
        <f t="shared" si="45"/>
        <v>5.9460706012363636</v>
      </c>
      <c r="I166" s="3">
        <f t="shared" si="46"/>
        <v>11.892141202472727</v>
      </c>
      <c r="J166" s="29">
        <f t="shared" si="47"/>
        <v>301.89214120247271</v>
      </c>
      <c r="K166" s="3">
        <f t="shared" si="48"/>
        <v>0.20933333333333334</v>
      </c>
      <c r="L166" s="3">
        <f t="shared" si="51"/>
        <v>408.96359999999987</v>
      </c>
      <c r="M166" s="3">
        <f t="shared" si="49"/>
        <v>372.5160905372453</v>
      </c>
      <c r="N166" s="8">
        <f t="shared" si="43"/>
        <v>27.516090537245304</v>
      </c>
      <c r="O166" s="8">
        <f t="shared" si="44"/>
        <v>39.408231739718019</v>
      </c>
      <c r="P166" s="3"/>
      <c r="Q166" s="2">
        <f t="shared" si="52"/>
        <v>-0.21361256136830398</v>
      </c>
      <c r="R166" s="3">
        <f t="shared" si="50"/>
        <v>-1.7089004909464318</v>
      </c>
      <c r="S166" s="3">
        <f t="shared" si="53"/>
        <v>0.26801469935176492</v>
      </c>
      <c r="T166" s="3">
        <f t="shared" si="54"/>
        <v>0.53602939870352984</v>
      </c>
      <c r="U166" s="8">
        <f t="shared" si="55"/>
        <v>0.19953126074517513</v>
      </c>
      <c r="V166" s="8">
        <f t="shared" si="56"/>
        <v>0.73556065944870852</v>
      </c>
    </row>
    <row r="167" spans="2:22">
      <c r="B167">
        <v>161</v>
      </c>
      <c r="C167" s="7">
        <f t="shared" si="41"/>
        <v>0.7933533402912345</v>
      </c>
      <c r="D167" s="7">
        <f t="shared" si="42"/>
        <v>0.17641477864772717</v>
      </c>
      <c r="E167" s="4">
        <f t="shared" si="57"/>
        <v>0</v>
      </c>
      <c r="F167" s="2">
        <f t="shared" si="39"/>
        <v>0.32200000000000001</v>
      </c>
      <c r="G167" s="3">
        <f t="shared" si="40"/>
        <v>1.2917681189389616</v>
      </c>
      <c r="H167" s="3">
        <f t="shared" si="45"/>
        <v>6.1251502977165657</v>
      </c>
      <c r="I167" s="3">
        <f t="shared" si="46"/>
        <v>12.250300595433131</v>
      </c>
      <c r="J167" s="29">
        <f t="shared" si="47"/>
        <v>302.25030059543315</v>
      </c>
      <c r="K167" s="3">
        <f t="shared" si="48"/>
        <v>0.20986833333333332</v>
      </c>
      <c r="L167" s="3">
        <f t="shared" si="51"/>
        <v>409.17346833333323</v>
      </c>
      <c r="M167" s="3">
        <f t="shared" si="49"/>
        <v>372.71617873708226</v>
      </c>
      <c r="N167" s="8">
        <f t="shared" si="43"/>
        <v>27.716178737082259</v>
      </c>
      <c r="O167" s="8">
        <f t="shared" si="44"/>
        <v>39.966479332515405</v>
      </c>
      <c r="P167" s="3"/>
      <c r="Q167" s="2">
        <f t="shared" si="52"/>
        <v>-0.23890020801999445</v>
      </c>
      <c r="R167" s="3">
        <f t="shared" si="50"/>
        <v>-1.9112016641599556</v>
      </c>
      <c r="S167" s="3">
        <f t="shared" si="53"/>
        <v>0.17907969648020217</v>
      </c>
      <c r="T167" s="3">
        <f t="shared" si="54"/>
        <v>0.35815939296040433</v>
      </c>
      <c r="U167" s="8">
        <f t="shared" si="55"/>
        <v>0.20008819983695503</v>
      </c>
      <c r="V167" s="8">
        <f t="shared" si="56"/>
        <v>0.55824759279738601</v>
      </c>
    </row>
    <row r="168" spans="2:22">
      <c r="B168">
        <v>162</v>
      </c>
      <c r="C168" s="7">
        <f t="shared" si="41"/>
        <v>0.70710678118654868</v>
      </c>
      <c r="D168" s="7">
        <f t="shared" si="42"/>
        <v>2.8274296209700968E-3</v>
      </c>
      <c r="E168" s="4">
        <f t="shared" si="57"/>
        <v>0</v>
      </c>
      <c r="F168" s="2">
        <f t="shared" si="39"/>
        <v>0.32400000000000001</v>
      </c>
      <c r="G168" s="3">
        <f t="shared" si="40"/>
        <v>1.0339342108075187</v>
      </c>
      <c r="H168" s="3">
        <f t="shared" si="45"/>
        <v>6.2127429204305455</v>
      </c>
      <c r="I168" s="3">
        <f t="shared" si="46"/>
        <v>12.425485840861091</v>
      </c>
      <c r="J168" s="29">
        <f t="shared" si="47"/>
        <v>302.42548584086109</v>
      </c>
      <c r="K168" s="3">
        <f t="shared" si="48"/>
        <v>0.21040666666666666</v>
      </c>
      <c r="L168" s="3">
        <f t="shared" si="51"/>
        <v>409.38387499999988</v>
      </c>
      <c r="M168" s="3">
        <f t="shared" si="49"/>
        <v>372.91680173968331</v>
      </c>
      <c r="N168" s="8">
        <f t="shared" si="43"/>
        <v>27.916801739683308</v>
      </c>
      <c r="O168" s="8">
        <f t="shared" si="44"/>
        <v>40.342287580544394</v>
      </c>
      <c r="P168" s="3"/>
      <c r="Q168" s="2">
        <f t="shared" si="52"/>
        <v>-0.25783390813144291</v>
      </c>
      <c r="R168" s="3">
        <f t="shared" si="50"/>
        <v>-2.0626712650515433</v>
      </c>
      <c r="S168" s="3">
        <f t="shared" si="53"/>
        <v>8.7592622713979829E-2</v>
      </c>
      <c r="T168" s="3">
        <f t="shared" si="54"/>
        <v>0.17518524542795966</v>
      </c>
      <c r="U168" s="8">
        <f t="shared" si="55"/>
        <v>0.20062300260104848</v>
      </c>
      <c r="V168" s="8">
        <f t="shared" si="56"/>
        <v>0.3758082480289886</v>
      </c>
    </row>
    <row r="169" spans="2:22">
      <c r="B169">
        <v>163</v>
      </c>
      <c r="C169" s="7">
        <f t="shared" si="41"/>
        <v>0.60876142900872143</v>
      </c>
      <c r="D169" s="7">
        <f t="shared" si="42"/>
        <v>-0.1708458122865511</v>
      </c>
      <c r="E169" s="4">
        <f t="shared" si="57"/>
        <v>0</v>
      </c>
      <c r="F169" s="2">
        <f t="shared" si="39"/>
        <v>0.32600000000000001</v>
      </c>
      <c r="G169" s="3">
        <f t="shared" si="40"/>
        <v>0.76391561672217034</v>
      </c>
      <c r="H169" s="3">
        <f t="shared" si="45"/>
        <v>6.2086039973363309</v>
      </c>
      <c r="I169" s="3">
        <f t="shared" si="46"/>
        <v>12.417207994672662</v>
      </c>
      <c r="J169" s="29">
        <f t="shared" si="47"/>
        <v>302.41720799467265</v>
      </c>
      <c r="K169" s="3">
        <f t="shared" si="48"/>
        <v>0.21094833333333332</v>
      </c>
      <c r="L169" s="3">
        <f t="shared" si="51"/>
        <v>409.59482333333318</v>
      </c>
      <c r="M169" s="3">
        <f t="shared" si="49"/>
        <v>373.1179373439403</v>
      </c>
      <c r="N169" s="8">
        <f t="shared" si="43"/>
        <v>28.117937343940298</v>
      </c>
      <c r="O169" s="8">
        <f t="shared" si="44"/>
        <v>40.535145338612949</v>
      </c>
      <c r="P169" s="3"/>
      <c r="Q169" s="2">
        <f t="shared" si="52"/>
        <v>-0.27001859408534834</v>
      </c>
      <c r="R169" s="3">
        <f t="shared" si="50"/>
        <v>-2.1601487526827867</v>
      </c>
      <c r="S169" s="3">
        <f t="shared" si="53"/>
        <v>-4.1389230942145971E-3</v>
      </c>
      <c r="T169" s="3">
        <f t="shared" si="54"/>
        <v>-8.2778461884291943E-3</v>
      </c>
      <c r="U169" s="8">
        <f t="shared" si="55"/>
        <v>0.20113560425699006</v>
      </c>
      <c r="V169" s="8">
        <f t="shared" si="56"/>
        <v>0.19285775806855554</v>
      </c>
    </row>
    <row r="170" spans="2:22">
      <c r="B170">
        <v>164</v>
      </c>
      <c r="C170" s="7">
        <f t="shared" si="41"/>
        <v>0.50000000000000022</v>
      </c>
      <c r="D170" s="7">
        <f t="shared" si="42"/>
        <v>-0.33932902616454047</v>
      </c>
      <c r="E170" s="4">
        <f t="shared" si="57"/>
        <v>0</v>
      </c>
      <c r="F170" s="2">
        <f t="shared" si="39"/>
        <v>0.32800000000000001</v>
      </c>
      <c r="G170" s="3">
        <f t="shared" si="40"/>
        <v>0.48867097383545977</v>
      </c>
      <c r="H170" s="3">
        <f t="shared" si="45"/>
        <v>6.1147709195085103</v>
      </c>
      <c r="I170" s="3">
        <f t="shared" si="46"/>
        <v>12.229541839017021</v>
      </c>
      <c r="J170" s="29">
        <f t="shared" si="47"/>
        <v>302.22954183901703</v>
      </c>
      <c r="K170" s="3">
        <f t="shared" si="48"/>
        <v>0.21149333333333334</v>
      </c>
      <c r="L170" s="3">
        <f t="shared" si="51"/>
        <v>409.80631666666653</v>
      </c>
      <c r="M170" s="3">
        <f t="shared" si="49"/>
        <v>373.3195639172967</v>
      </c>
      <c r="N170" s="8">
        <f t="shared" si="43"/>
        <v>28.319563917296705</v>
      </c>
      <c r="O170" s="8">
        <f t="shared" si="44"/>
        <v>40.549105756313736</v>
      </c>
      <c r="P170" s="3"/>
      <c r="Q170" s="2">
        <f t="shared" si="52"/>
        <v>-0.27524464288671058</v>
      </c>
      <c r="R170" s="3">
        <f t="shared" si="50"/>
        <v>-2.2019571430936846</v>
      </c>
      <c r="S170" s="3">
        <f t="shared" si="53"/>
        <v>-9.3833077827820688E-2</v>
      </c>
      <c r="T170" s="3">
        <f t="shared" si="54"/>
        <v>-0.18766615565564138</v>
      </c>
      <c r="U170" s="8">
        <f t="shared" si="55"/>
        <v>0.20162657335640688</v>
      </c>
      <c r="V170" s="8">
        <f t="shared" si="56"/>
        <v>1.396041770078682E-2</v>
      </c>
    </row>
    <row r="171" spans="2:22">
      <c r="B171">
        <v>165</v>
      </c>
      <c r="C171" s="7">
        <f t="shared" si="41"/>
        <v>0.38268343236508934</v>
      </c>
      <c r="D171" s="7">
        <f t="shared" si="42"/>
        <v>-0.4975039560204722</v>
      </c>
      <c r="E171" s="4">
        <f t="shared" si="57"/>
        <v>0</v>
      </c>
      <c r="F171" s="2">
        <f t="shared" ref="F171:F234" si="58">B171*Slope</f>
        <v>0.33</v>
      </c>
      <c r="G171" s="3">
        <f t="shared" ref="G171:G234" si="59">SUM(C171:F171)</f>
        <v>0.21517947634461715</v>
      </c>
      <c r="H171" s="3">
        <f t="shared" si="45"/>
        <v>5.9354765286188753</v>
      </c>
      <c r="I171" s="3">
        <f t="shared" si="46"/>
        <v>11.870953057237751</v>
      </c>
      <c r="J171" s="29">
        <f t="shared" si="47"/>
        <v>301.87095305723773</v>
      </c>
      <c r="K171" s="3">
        <f t="shared" si="48"/>
        <v>0.21204166666666668</v>
      </c>
      <c r="L171" s="3">
        <f t="shared" si="51"/>
        <v>410.0183583333332</v>
      </c>
      <c r="M171" s="3">
        <f t="shared" si="49"/>
        <v>373.52166100500801</v>
      </c>
      <c r="N171" s="8">
        <f t="shared" si="43"/>
        <v>28.521661005008013</v>
      </c>
      <c r="O171" s="8">
        <f t="shared" si="44"/>
        <v>40.392614062245741</v>
      </c>
      <c r="P171" s="3"/>
      <c r="Q171" s="2">
        <f t="shared" si="52"/>
        <v>-0.27349149749084262</v>
      </c>
      <c r="R171" s="3">
        <f t="shared" si="50"/>
        <v>-2.1879319799267409</v>
      </c>
      <c r="S171" s="3">
        <f t="shared" si="53"/>
        <v>-0.17929439088963495</v>
      </c>
      <c r="T171" s="3">
        <f t="shared" si="54"/>
        <v>-0.35858878177926989</v>
      </c>
      <c r="U171" s="8">
        <f t="shared" si="55"/>
        <v>0.20209708771130863</v>
      </c>
      <c r="V171" s="8">
        <f t="shared" si="56"/>
        <v>-0.15649169406799501</v>
      </c>
    </row>
    <row r="172" spans="2:22">
      <c r="B172">
        <v>166</v>
      </c>
      <c r="C172" s="7">
        <f t="shared" si="41"/>
        <v>0.25881904510251957</v>
      </c>
      <c r="D172" s="7">
        <f t="shared" si="42"/>
        <v>-0.64056549537537633</v>
      </c>
      <c r="E172" s="4">
        <f t="shared" si="57"/>
        <v>0</v>
      </c>
      <c r="F172" s="2">
        <f t="shared" si="58"/>
        <v>0.33200000000000002</v>
      </c>
      <c r="G172" s="3">
        <f t="shared" si="59"/>
        <v>-4.9746450272856735E-2</v>
      </c>
      <c r="H172" s="3">
        <f t="shared" si="45"/>
        <v>5.6770050720297425</v>
      </c>
      <c r="I172" s="3">
        <f t="shared" si="46"/>
        <v>11.354010144059485</v>
      </c>
      <c r="J172" s="29">
        <f t="shared" si="47"/>
        <v>301.35401014405949</v>
      </c>
      <c r="K172" s="3">
        <f t="shared" si="48"/>
        <v>0.21259333333333333</v>
      </c>
      <c r="L172" s="3">
        <f t="shared" si="51"/>
        <v>410.23095166666656</v>
      </c>
      <c r="M172" s="3">
        <f t="shared" si="49"/>
        <v>373.72420989933863</v>
      </c>
      <c r="N172" s="8">
        <f t="shared" si="43"/>
        <v>28.724209899338632</v>
      </c>
      <c r="O172" s="8">
        <f t="shared" si="44"/>
        <v>40.078220043398119</v>
      </c>
      <c r="P172" s="3"/>
      <c r="Q172" s="2">
        <f t="shared" si="52"/>
        <v>-0.26492592661747388</v>
      </c>
      <c r="R172" s="3">
        <f t="shared" si="50"/>
        <v>-2.1194074129397911</v>
      </c>
      <c r="S172" s="3">
        <f t="shared" si="53"/>
        <v>-0.25847145658913284</v>
      </c>
      <c r="T172" s="3">
        <f t="shared" si="54"/>
        <v>-0.51694291317826568</v>
      </c>
      <c r="U172" s="8">
        <f t="shared" si="55"/>
        <v>0.20254889433061862</v>
      </c>
      <c r="V172" s="8">
        <f t="shared" si="56"/>
        <v>-0.31439401884762219</v>
      </c>
    </row>
    <row r="173" spans="2:22">
      <c r="B173">
        <v>167</v>
      </c>
      <c r="C173" s="7">
        <f t="shared" si="41"/>
        <v>0.13052619222005318</v>
      </c>
      <c r="D173" s="7">
        <f t="shared" si="42"/>
        <v>-0.76416765886817695</v>
      </c>
      <c r="E173" s="4">
        <f t="shared" si="57"/>
        <v>0</v>
      </c>
      <c r="F173" s="2">
        <f t="shared" si="58"/>
        <v>0.33400000000000002</v>
      </c>
      <c r="G173" s="3">
        <f t="shared" si="59"/>
        <v>-0.2996414666481238</v>
      </c>
      <c r="H173" s="3">
        <f t="shared" si="45"/>
        <v>5.3474951656338403</v>
      </c>
      <c r="I173" s="3">
        <f t="shared" si="46"/>
        <v>10.694990331267681</v>
      </c>
      <c r="J173" s="29">
        <f t="shared" si="47"/>
        <v>300.69499033126766</v>
      </c>
      <c r="K173" s="3">
        <f t="shared" si="48"/>
        <v>0.21314833333333336</v>
      </c>
      <c r="L173" s="3">
        <f t="shared" si="51"/>
        <v>410.44409999999988</v>
      </c>
      <c r="M173" s="3">
        <f t="shared" si="49"/>
        <v>373.9271941539929</v>
      </c>
      <c r="N173" s="8">
        <f t="shared" si="43"/>
        <v>28.9271941539929</v>
      </c>
      <c r="O173" s="8">
        <f t="shared" si="44"/>
        <v>39.622184485260561</v>
      </c>
      <c r="P173" s="3"/>
      <c r="Q173" s="2">
        <f t="shared" si="52"/>
        <v>-0.24989501637526707</v>
      </c>
      <c r="R173" s="3">
        <f t="shared" si="50"/>
        <v>-1.9991601310021365</v>
      </c>
      <c r="S173" s="3">
        <f t="shared" si="53"/>
        <v>-0.32950990639590216</v>
      </c>
      <c r="T173" s="3">
        <f t="shared" si="54"/>
        <v>-0.65901981279180433</v>
      </c>
      <c r="U173" s="8">
        <f t="shared" si="55"/>
        <v>0.20298425465426817</v>
      </c>
      <c r="V173" s="8">
        <f t="shared" si="56"/>
        <v>-0.45603555813755747</v>
      </c>
    </row>
    <row r="174" spans="2:22">
      <c r="B174">
        <v>168</v>
      </c>
      <c r="C174" s="7">
        <f t="shared" si="41"/>
        <v>8.5760391843603401E-16</v>
      </c>
      <c r="D174" s="7">
        <f t="shared" si="42"/>
        <v>-0.86455560647994389</v>
      </c>
      <c r="E174" s="4">
        <f t="shared" si="57"/>
        <v>0</v>
      </c>
      <c r="F174" s="2">
        <f t="shared" si="58"/>
        <v>0.33600000000000002</v>
      </c>
      <c r="G174" s="3">
        <f t="shared" si="59"/>
        <v>-0.52855560647994304</v>
      </c>
      <c r="H174" s="3">
        <f t="shared" si="45"/>
        <v>4.9566958548304223</v>
      </c>
      <c r="I174" s="3">
        <f t="shared" si="46"/>
        <v>9.9133917096608446</v>
      </c>
      <c r="J174" s="29">
        <f t="shared" si="47"/>
        <v>299.91339170966086</v>
      </c>
      <c r="K174" s="3">
        <f t="shared" si="48"/>
        <v>0.21370666666666668</v>
      </c>
      <c r="L174" s="3">
        <f t="shared" si="51"/>
        <v>410.65780666666654</v>
      </c>
      <c r="M174" s="3">
        <f t="shared" si="49"/>
        <v>374.13060003077015</v>
      </c>
      <c r="N174" s="8">
        <f t="shared" si="43"/>
        <v>29.130600030770154</v>
      </c>
      <c r="O174" s="8">
        <f t="shared" si="44"/>
        <v>39.043991740431011</v>
      </c>
      <c r="P174" s="3"/>
      <c r="Q174" s="2">
        <f t="shared" si="52"/>
        <v>-0.22891413983181924</v>
      </c>
      <c r="R174" s="3">
        <f t="shared" si="50"/>
        <v>-1.8313131186545539</v>
      </c>
      <c r="S174" s="3">
        <f t="shared" si="53"/>
        <v>-0.39079931080341801</v>
      </c>
      <c r="T174" s="3">
        <f t="shared" si="54"/>
        <v>-0.78159862160683602</v>
      </c>
      <c r="U174" s="8">
        <f t="shared" si="55"/>
        <v>0.20340587677725352</v>
      </c>
      <c r="V174" s="8">
        <f t="shared" si="56"/>
        <v>-0.57819274482955052</v>
      </c>
    </row>
    <row r="175" spans="2:22">
      <c r="B175">
        <v>169</v>
      </c>
      <c r="C175" s="7">
        <f t="shared" si="41"/>
        <v>-0.13052619222005146</v>
      </c>
      <c r="D175" s="7">
        <f t="shared" si="42"/>
        <v>-0.93867970968915349</v>
      </c>
      <c r="E175" s="4">
        <f t="shared" si="57"/>
        <v>0</v>
      </c>
      <c r="F175" s="2">
        <f t="shared" si="58"/>
        <v>0.33800000000000002</v>
      </c>
      <c r="G175" s="3">
        <f t="shared" si="59"/>
        <v>-0.73120590190920476</v>
      </c>
      <c r="H175" s="3">
        <f t="shared" si="45"/>
        <v>4.5156831274745732</v>
      </c>
      <c r="I175" s="3">
        <f t="shared" si="46"/>
        <v>9.0313662549491465</v>
      </c>
      <c r="J175" s="29">
        <f t="shared" si="47"/>
        <v>299.03136625494915</v>
      </c>
      <c r="K175" s="3">
        <f t="shared" si="48"/>
        <v>0.21426833333333337</v>
      </c>
      <c r="L175" s="3">
        <f t="shared" si="51"/>
        <v>410.87207499999988</v>
      </c>
      <c r="M175" s="3">
        <f t="shared" si="49"/>
        <v>374.33441686747705</v>
      </c>
      <c r="N175" s="8">
        <f t="shared" si="43"/>
        <v>29.334416867477046</v>
      </c>
      <c r="O175" s="8">
        <f t="shared" si="44"/>
        <v>38.365783122426194</v>
      </c>
      <c r="P175" s="3"/>
      <c r="Q175" s="2">
        <f t="shared" si="52"/>
        <v>-0.20265029542926172</v>
      </c>
      <c r="R175" s="3">
        <f t="shared" si="50"/>
        <v>-1.6212023634340937</v>
      </c>
      <c r="S175" s="3">
        <f t="shared" si="53"/>
        <v>-0.44101272735584907</v>
      </c>
      <c r="T175" s="3">
        <f t="shared" si="54"/>
        <v>-0.88202545471169813</v>
      </c>
      <c r="U175" s="8">
        <f t="shared" si="55"/>
        <v>0.20381683670689199</v>
      </c>
      <c r="V175" s="8">
        <f t="shared" si="56"/>
        <v>-0.6782086180048168</v>
      </c>
    </row>
    <row r="176" spans="2:22">
      <c r="B176">
        <v>170</v>
      </c>
      <c r="C176" s="7">
        <f t="shared" si="41"/>
        <v>-0.25881904510252135</v>
      </c>
      <c r="D176" s="7">
        <f t="shared" si="42"/>
        <v>-0.98428819440680915</v>
      </c>
      <c r="E176" s="4">
        <f t="shared" si="57"/>
        <v>0</v>
      </c>
      <c r="F176" s="2">
        <f t="shared" si="58"/>
        <v>0.34</v>
      </c>
      <c r="G176" s="3">
        <f t="shared" si="59"/>
        <v>-0.90310723950933047</v>
      </c>
      <c r="H176" s="3">
        <f t="shared" si="45"/>
        <v>4.0365452736548839</v>
      </c>
      <c r="I176" s="3">
        <f t="shared" si="46"/>
        <v>8.0730905473097678</v>
      </c>
      <c r="J176" s="29">
        <f t="shared" si="47"/>
        <v>298.07309054730979</v>
      </c>
      <c r="K176" s="3">
        <f t="shared" si="48"/>
        <v>0.21483333333333335</v>
      </c>
      <c r="L176" s="3">
        <f t="shared" si="51"/>
        <v>411.08690833333321</v>
      </c>
      <c r="M176" s="3">
        <f t="shared" si="49"/>
        <v>374.53863735846159</v>
      </c>
      <c r="N176" s="8">
        <f t="shared" si="43"/>
        <v>29.538637358461585</v>
      </c>
      <c r="O176" s="8">
        <f t="shared" si="44"/>
        <v>37.611727905771374</v>
      </c>
      <c r="P176" s="3"/>
      <c r="Q176" s="2">
        <f t="shared" si="52"/>
        <v>-0.17190133760012571</v>
      </c>
      <c r="R176" s="3">
        <f t="shared" si="50"/>
        <v>-1.3752107008010057</v>
      </c>
      <c r="S176" s="3">
        <f t="shared" si="53"/>
        <v>-0.47913785381968932</v>
      </c>
      <c r="T176" s="3">
        <f t="shared" si="54"/>
        <v>-0.95827570763937864</v>
      </c>
      <c r="U176" s="8">
        <f t="shared" si="55"/>
        <v>0.20422049098453954</v>
      </c>
      <c r="V176" s="8">
        <f t="shared" si="56"/>
        <v>-0.75405521665481956</v>
      </c>
    </row>
    <row r="177" spans="2:22">
      <c r="B177">
        <v>171</v>
      </c>
      <c r="C177" s="7">
        <f t="shared" si="41"/>
        <v>-0.382683432365091</v>
      </c>
      <c r="D177" s="7">
        <f t="shared" si="42"/>
        <v>-0.99999554634431986</v>
      </c>
      <c r="E177" s="4">
        <f t="shared" si="57"/>
        <v>0</v>
      </c>
      <c r="F177" s="2">
        <f t="shared" si="58"/>
        <v>0.34200000000000003</v>
      </c>
      <c r="G177" s="3">
        <f t="shared" si="59"/>
        <v>-1.0406789787094108</v>
      </c>
      <c r="H177" s="3">
        <f t="shared" si="45"/>
        <v>3.5320462768635759</v>
      </c>
      <c r="I177" s="3">
        <f t="shared" si="46"/>
        <v>7.0640925537271517</v>
      </c>
      <c r="J177" s="29">
        <f t="shared" si="47"/>
        <v>297.06409255372716</v>
      </c>
      <c r="K177" s="3">
        <f t="shared" si="48"/>
        <v>0.21540166666666669</v>
      </c>
      <c r="L177" s="3">
        <f t="shared" si="51"/>
        <v>411.30230999999986</v>
      </c>
      <c r="M177" s="3">
        <f t="shared" si="49"/>
        <v>374.74325774168352</v>
      </c>
      <c r="N177" s="8">
        <f t="shared" si="43"/>
        <v>29.743257741683522</v>
      </c>
      <c r="O177" s="8">
        <f t="shared" si="44"/>
        <v>36.807350295410686</v>
      </c>
      <c r="P177" s="3"/>
      <c r="Q177" s="2">
        <f t="shared" si="52"/>
        <v>-0.13757173920008037</v>
      </c>
      <c r="R177" s="3">
        <f t="shared" si="50"/>
        <v>-1.1005739136006429</v>
      </c>
      <c r="S177" s="3">
        <f t="shared" si="53"/>
        <v>-0.50449899679130805</v>
      </c>
      <c r="T177" s="3">
        <f t="shared" si="54"/>
        <v>-1.0089979935826161</v>
      </c>
      <c r="U177" s="8">
        <f t="shared" si="55"/>
        <v>0.20462038322193621</v>
      </c>
      <c r="V177" s="8">
        <f t="shared" si="56"/>
        <v>-0.80437761036068878</v>
      </c>
    </row>
    <row r="178" spans="2:22">
      <c r="B178">
        <v>172</v>
      </c>
      <c r="C178" s="7">
        <f t="shared" si="41"/>
        <v>-0.49999999999999872</v>
      </c>
      <c r="D178" s="7">
        <f t="shared" si="42"/>
        <v>-0.98532460076621664</v>
      </c>
      <c r="E178" s="4">
        <f t="shared" si="57"/>
        <v>0</v>
      </c>
      <c r="F178" s="2">
        <f t="shared" si="58"/>
        <v>0.34400000000000003</v>
      </c>
      <c r="G178" s="3">
        <f t="shared" si="59"/>
        <v>-1.1413246007662152</v>
      </c>
      <c r="H178" s="3">
        <f t="shared" si="45"/>
        <v>3.015276938213403</v>
      </c>
      <c r="I178" s="3">
        <f t="shared" si="46"/>
        <v>6.0305538764268061</v>
      </c>
      <c r="J178" s="29">
        <f t="shared" si="47"/>
        <v>296.03055387642678</v>
      </c>
      <c r="K178" s="3">
        <f t="shared" si="48"/>
        <v>0.21597333333333335</v>
      </c>
      <c r="L178" s="3">
        <f t="shared" si="51"/>
        <v>411.51828333333322</v>
      </c>
      <c r="M178" s="3">
        <f t="shared" si="49"/>
        <v>374.94827788892985</v>
      </c>
      <c r="N178" s="8">
        <f t="shared" si="43"/>
        <v>29.948277888929852</v>
      </c>
      <c r="O178" s="8">
        <f t="shared" si="44"/>
        <v>35.978831765356631</v>
      </c>
      <c r="P178" s="3"/>
      <c r="Q178" s="2">
        <f t="shared" si="52"/>
        <v>-0.10064562205680438</v>
      </c>
      <c r="R178" s="3">
        <f t="shared" si="50"/>
        <v>-0.80516497645443508</v>
      </c>
      <c r="S178" s="3">
        <f t="shared" si="53"/>
        <v>-0.51676933865017283</v>
      </c>
      <c r="T178" s="3">
        <f t="shared" si="54"/>
        <v>-1.0335386773003457</v>
      </c>
      <c r="U178" s="8">
        <f t="shared" si="55"/>
        <v>0.20502014724633</v>
      </c>
      <c r="V178" s="8">
        <f t="shared" si="56"/>
        <v>-0.82851853005405474</v>
      </c>
    </row>
    <row r="179" spans="2:22">
      <c r="B179">
        <v>173</v>
      </c>
      <c r="C179" s="7">
        <f t="shared" si="41"/>
        <v>-0.6087614290087201</v>
      </c>
      <c r="D179" s="7">
        <f t="shared" si="42"/>
        <v>-0.94072103800701456</v>
      </c>
      <c r="E179" s="4">
        <f t="shared" si="57"/>
        <v>0</v>
      </c>
      <c r="F179" s="2">
        <f t="shared" si="58"/>
        <v>0.34600000000000003</v>
      </c>
      <c r="G179" s="3">
        <f t="shared" si="59"/>
        <v>-1.2034824670157347</v>
      </c>
      <c r="H179" s="3">
        <f t="shared" si="45"/>
        <v>2.4993036666902517</v>
      </c>
      <c r="I179" s="3">
        <f t="shared" si="46"/>
        <v>4.9986073333805034</v>
      </c>
      <c r="J179" s="29">
        <f t="shared" si="47"/>
        <v>294.99860733338051</v>
      </c>
      <c r="K179" s="3">
        <f t="shared" si="48"/>
        <v>0.21654833333333334</v>
      </c>
      <c r="L179" s="3">
        <f t="shared" si="51"/>
        <v>411.73483166666654</v>
      </c>
      <c r="M179" s="3">
        <f t="shared" si="49"/>
        <v>375.15370129854028</v>
      </c>
      <c r="N179" s="8">
        <f t="shared" si="43"/>
        <v>30.153701298540284</v>
      </c>
      <c r="O179" s="8">
        <f t="shared" si="44"/>
        <v>35.152308631920789</v>
      </c>
      <c r="P179" s="3"/>
      <c r="Q179" s="2">
        <f t="shared" si="52"/>
        <v>-6.2157866249519467E-2</v>
      </c>
      <c r="R179" s="3">
        <f t="shared" si="50"/>
        <v>-0.49726292999615573</v>
      </c>
      <c r="S179" s="3">
        <f t="shared" si="53"/>
        <v>-0.51597327152315131</v>
      </c>
      <c r="T179" s="3">
        <f t="shared" si="54"/>
        <v>-1.0319465430463026</v>
      </c>
      <c r="U179" s="8">
        <f t="shared" si="55"/>
        <v>0.20542340961043237</v>
      </c>
      <c r="V179" s="8">
        <f t="shared" si="56"/>
        <v>-0.82652313343584183</v>
      </c>
    </row>
    <row r="180" spans="2:22">
      <c r="B180">
        <v>174</v>
      </c>
      <c r="C180" s="7">
        <f t="shared" si="41"/>
        <v>-0.70710678118654757</v>
      </c>
      <c r="D180" s="7">
        <f t="shared" si="42"/>
        <v>-0.86753984440110987</v>
      </c>
      <c r="E180" s="4">
        <f t="shared" si="57"/>
        <v>0</v>
      </c>
      <c r="F180" s="2">
        <f t="shared" si="58"/>
        <v>0.34800000000000003</v>
      </c>
      <c r="G180" s="3">
        <f t="shared" si="59"/>
        <v>-1.2266466255876574</v>
      </c>
      <c r="H180" s="3">
        <f t="shared" si="45"/>
        <v>1.9968248093996928</v>
      </c>
      <c r="I180" s="3">
        <f t="shared" si="46"/>
        <v>3.9936496187993855</v>
      </c>
      <c r="J180" s="29">
        <f t="shared" si="47"/>
        <v>293.9936496187994</v>
      </c>
      <c r="K180" s="3">
        <f t="shared" si="48"/>
        <v>0.21712666666666669</v>
      </c>
      <c r="L180" s="3">
        <f t="shared" si="51"/>
        <v>411.95195833333321</v>
      </c>
      <c r="M180" s="3">
        <f t="shared" si="49"/>
        <v>375.35953499275001</v>
      </c>
      <c r="N180" s="8">
        <f t="shared" si="43"/>
        <v>30.359534992750014</v>
      </c>
      <c r="O180" s="8">
        <f t="shared" si="44"/>
        <v>34.353184611549409</v>
      </c>
      <c r="P180" s="3"/>
      <c r="Q180" s="2">
        <f t="shared" si="52"/>
        <v>-2.3164158571922666E-2</v>
      </c>
      <c r="R180" s="3">
        <f t="shared" si="50"/>
        <v>-0.18531326857538133</v>
      </c>
      <c r="S180" s="3">
        <f t="shared" si="53"/>
        <v>-0.50247885729055897</v>
      </c>
      <c r="T180" s="3">
        <f t="shared" si="54"/>
        <v>-1.0049577145811179</v>
      </c>
      <c r="U180" s="8">
        <f t="shared" si="55"/>
        <v>0.20583369420972986</v>
      </c>
      <c r="V180" s="8">
        <f t="shared" si="56"/>
        <v>-0.79912402037138008</v>
      </c>
    </row>
    <row r="181" spans="2:22">
      <c r="B181">
        <v>175</v>
      </c>
      <c r="C181" s="7">
        <f t="shared" si="41"/>
        <v>-0.79335334029123561</v>
      </c>
      <c r="D181" s="7">
        <f t="shared" si="42"/>
        <v>-0.76800414992147081</v>
      </c>
      <c r="E181" s="4">
        <f t="shared" si="57"/>
        <v>0</v>
      </c>
      <c r="F181" s="2">
        <f t="shared" si="58"/>
        <v>0.35000000000000003</v>
      </c>
      <c r="G181" s="3">
        <f t="shared" si="59"/>
        <v>-1.2113574902127064</v>
      </c>
      <c r="H181" s="3">
        <f t="shared" si="45"/>
        <v>1.5198440503862103</v>
      </c>
      <c r="I181" s="3">
        <f t="shared" si="46"/>
        <v>3.0396881007724206</v>
      </c>
      <c r="J181" s="29">
        <f t="shared" si="47"/>
        <v>293.03968810077242</v>
      </c>
      <c r="K181" s="3">
        <f t="shared" si="48"/>
        <v>0.21770833333333331</v>
      </c>
      <c r="L181" s="3">
        <f t="shared" si="51"/>
        <v>412.16966666666656</v>
      </c>
      <c r="M181" s="3">
        <f t="shared" si="49"/>
        <v>375.5657893243993</v>
      </c>
      <c r="N181" s="8">
        <f t="shared" si="43"/>
        <v>30.565789324399304</v>
      </c>
      <c r="O181" s="8">
        <f t="shared" si="44"/>
        <v>33.605477425171728</v>
      </c>
      <c r="P181" s="3"/>
      <c r="Q181" s="2">
        <f t="shared" si="52"/>
        <v>1.5289135374950913E-2</v>
      </c>
      <c r="R181" s="3">
        <f t="shared" si="50"/>
        <v>0.1223130829996073</v>
      </c>
      <c r="S181" s="3">
        <f t="shared" si="53"/>
        <v>-0.47698075901348247</v>
      </c>
      <c r="T181" s="3">
        <f t="shared" si="54"/>
        <v>-0.95396151802696494</v>
      </c>
      <c r="U181" s="8">
        <f t="shared" si="55"/>
        <v>0.20625433164929063</v>
      </c>
      <c r="V181" s="8">
        <f t="shared" si="56"/>
        <v>-0.74770718637768141</v>
      </c>
    </row>
    <row r="182" spans="2:22">
      <c r="B182">
        <v>176</v>
      </c>
      <c r="C182" s="7">
        <f t="shared" si="41"/>
        <v>-0.8660254037844376</v>
      </c>
      <c r="D182" s="7">
        <f t="shared" si="42"/>
        <v>-0.64513769297510504</v>
      </c>
      <c r="E182" s="4">
        <f t="shared" si="57"/>
        <v>0</v>
      </c>
      <c r="F182" s="2">
        <f t="shared" si="58"/>
        <v>0.35199999999999998</v>
      </c>
      <c r="G182" s="3">
        <f t="shared" si="59"/>
        <v>-1.1591630967595425</v>
      </c>
      <c r="H182" s="3">
        <f t="shared" si="45"/>
        <v>1.0793697873580264</v>
      </c>
      <c r="I182" s="3">
        <f t="shared" si="46"/>
        <v>2.1587395747160527</v>
      </c>
      <c r="J182" s="29">
        <f t="shared" si="47"/>
        <v>292.15873957471604</v>
      </c>
      <c r="K182" s="3">
        <f t="shared" si="48"/>
        <v>0.21829333333333334</v>
      </c>
      <c r="L182" s="3">
        <f t="shared" si="51"/>
        <v>412.38795999999991</v>
      </c>
      <c r="M182" s="3">
        <f t="shared" si="49"/>
        <v>375.77247770023314</v>
      </c>
      <c r="N182" s="8">
        <f t="shared" si="43"/>
        <v>30.772477700233139</v>
      </c>
      <c r="O182" s="8">
        <f t="shared" si="44"/>
        <v>32.931217274949176</v>
      </c>
      <c r="P182" s="3"/>
      <c r="Q182" s="2">
        <f t="shared" si="52"/>
        <v>5.2194393453163901E-2</v>
      </c>
      <c r="R182" s="3">
        <f t="shared" si="50"/>
        <v>0.41755514762531121</v>
      </c>
      <c r="S182" s="3">
        <f t="shared" si="53"/>
        <v>-0.44047426302818393</v>
      </c>
      <c r="T182" s="3">
        <f t="shared" si="54"/>
        <v>-0.88094852605636786</v>
      </c>
      <c r="U182" s="8">
        <f t="shared" si="55"/>
        <v>0.20668837583383493</v>
      </c>
      <c r="V182" s="8">
        <f t="shared" si="56"/>
        <v>-0.67426015022255115</v>
      </c>
    </row>
    <row r="183" spans="2:22">
      <c r="B183">
        <v>177</v>
      </c>
      <c r="C183" s="7">
        <f t="shared" si="41"/>
        <v>-0.92387953251128629</v>
      </c>
      <c r="D183" s="7">
        <f t="shared" si="42"/>
        <v>-0.50267296396904904</v>
      </c>
      <c r="E183" s="4">
        <f t="shared" si="57"/>
        <v>0</v>
      </c>
      <c r="F183" s="2">
        <f t="shared" si="58"/>
        <v>0.35399999999999998</v>
      </c>
      <c r="G183" s="3">
        <f t="shared" si="59"/>
        <v>-1.0725524964803355</v>
      </c>
      <c r="H183" s="3">
        <f t="shared" si="45"/>
        <v>0.68514852307345797</v>
      </c>
      <c r="I183" s="3">
        <f t="shared" si="46"/>
        <v>1.3702970461469159</v>
      </c>
      <c r="J183" s="29">
        <f t="shared" si="47"/>
        <v>291.3702970461469</v>
      </c>
      <c r="K183" s="3">
        <f t="shared" si="48"/>
        <v>0.21888166666666667</v>
      </c>
      <c r="L183" s="3">
        <f t="shared" si="51"/>
        <v>412.60684166666658</v>
      </c>
      <c r="M183" s="3">
        <f t="shared" si="49"/>
        <v>375.97961623024304</v>
      </c>
      <c r="N183" s="8">
        <f t="shared" si="43"/>
        <v>30.979616230243039</v>
      </c>
      <c r="O183" s="8">
        <f t="shared" si="44"/>
        <v>32.349913276389941</v>
      </c>
      <c r="P183" s="3"/>
      <c r="Q183" s="2">
        <f t="shared" si="52"/>
        <v>8.6610600279207084E-2</v>
      </c>
      <c r="R183" s="3">
        <f t="shared" si="50"/>
        <v>0.69288480223365667</v>
      </c>
      <c r="S183" s="3">
        <f t="shared" si="53"/>
        <v>-0.39422126428456838</v>
      </c>
      <c r="T183" s="3">
        <f t="shared" si="54"/>
        <v>-0.78844252856913677</v>
      </c>
      <c r="U183" s="8">
        <f t="shared" si="55"/>
        <v>0.20713853000989957</v>
      </c>
      <c r="V183" s="8">
        <f t="shared" si="56"/>
        <v>-0.58130399855923542</v>
      </c>
    </row>
    <row r="184" spans="2:22">
      <c r="B184">
        <v>178</v>
      </c>
      <c r="C184" s="7">
        <f t="shared" si="41"/>
        <v>-0.96592582628906809</v>
      </c>
      <c r="D184" s="7">
        <f t="shared" si="42"/>
        <v>-0.34493781810131041</v>
      </c>
      <c r="E184" s="4">
        <f t="shared" si="57"/>
        <v>0</v>
      </c>
      <c r="F184" s="2">
        <f t="shared" si="58"/>
        <v>0.35599999999999998</v>
      </c>
      <c r="G184" s="3">
        <f t="shared" si="59"/>
        <v>-0.95486364439037852</v>
      </c>
      <c r="H184" s="3">
        <f t="shared" si="45"/>
        <v>0.34543921017141255</v>
      </c>
      <c r="I184" s="3">
        <f t="shared" si="46"/>
        <v>0.69087842034282509</v>
      </c>
      <c r="J184" s="29">
        <f t="shared" si="47"/>
        <v>290.69087842034281</v>
      </c>
      <c r="K184" s="3">
        <f t="shared" si="48"/>
        <v>0.21947333333333333</v>
      </c>
      <c r="L184" s="3">
        <f t="shared" si="51"/>
        <v>412.82631499999991</v>
      </c>
      <c r="M184" s="3">
        <f t="shared" si="49"/>
        <v>376.18722331442757</v>
      </c>
      <c r="N184" s="8">
        <f t="shared" si="43"/>
        <v>31.18722331442757</v>
      </c>
      <c r="O184" s="8">
        <f t="shared" si="44"/>
        <v>31.878101734770382</v>
      </c>
      <c r="P184" s="3"/>
      <c r="Q184" s="2">
        <f t="shared" si="52"/>
        <v>0.11768885208995694</v>
      </c>
      <c r="R184" s="3">
        <f t="shared" si="50"/>
        <v>0.94151081671965553</v>
      </c>
      <c r="S184" s="3">
        <f t="shared" si="53"/>
        <v>-0.33970931290204542</v>
      </c>
      <c r="T184" s="3">
        <f t="shared" si="54"/>
        <v>-0.67941862580409085</v>
      </c>
      <c r="U184" s="8">
        <f t="shared" si="55"/>
        <v>0.20760708418453078</v>
      </c>
      <c r="V184" s="8">
        <f t="shared" si="56"/>
        <v>-0.47181154161955874</v>
      </c>
    </row>
    <row r="185" spans="2:22">
      <c r="B185">
        <v>179</v>
      </c>
      <c r="C185" s="7">
        <f t="shared" si="41"/>
        <v>-0.99144486137381038</v>
      </c>
      <c r="D185" s="7">
        <f t="shared" si="42"/>
        <v>-0.17672400190251078</v>
      </c>
      <c r="E185" s="4">
        <f t="shared" si="57"/>
        <v>0</v>
      </c>
      <c r="F185" s="2">
        <f t="shared" si="58"/>
        <v>0.35799999999999998</v>
      </c>
      <c r="G185" s="3">
        <f t="shared" si="59"/>
        <v>-0.81016886327632121</v>
      </c>
      <c r="H185" s="3">
        <f t="shared" si="45"/>
        <v>6.6834199319894039E-2</v>
      </c>
      <c r="I185" s="3">
        <f t="shared" si="46"/>
        <v>0.13366839863978808</v>
      </c>
      <c r="J185" s="29">
        <f t="shared" si="47"/>
        <v>290.13366839863977</v>
      </c>
      <c r="K185" s="3">
        <f t="shared" si="48"/>
        <v>0.22006833333333334</v>
      </c>
      <c r="L185" s="3">
        <f t="shared" si="51"/>
        <v>413.04638333333327</v>
      </c>
      <c r="M185" s="3">
        <f t="shared" si="49"/>
        <v>376.39531917991536</v>
      </c>
      <c r="N185" s="8">
        <f t="shared" si="43"/>
        <v>31.395319179915361</v>
      </c>
      <c r="O185" s="8">
        <f t="shared" si="44"/>
        <v>31.528987578555132</v>
      </c>
      <c r="P185" s="3"/>
      <c r="Q185" s="2">
        <f t="shared" si="52"/>
        <v>0.14469478111405731</v>
      </c>
      <c r="R185" s="3">
        <f t="shared" si="50"/>
        <v>1.1575582489124585</v>
      </c>
      <c r="S185" s="3">
        <f t="shared" si="53"/>
        <v>-0.27860501085151851</v>
      </c>
      <c r="T185" s="3">
        <f t="shared" si="54"/>
        <v>-0.55721002170303702</v>
      </c>
      <c r="U185" s="8">
        <f t="shared" si="55"/>
        <v>0.2080958654877918</v>
      </c>
      <c r="V185" s="8">
        <f t="shared" si="56"/>
        <v>-0.34911415621525066</v>
      </c>
    </row>
    <row r="186" spans="2:22">
      <c r="B186">
        <v>180</v>
      </c>
      <c r="C186" s="7">
        <f t="shared" si="41"/>
        <v>-1</v>
      </c>
      <c r="D186" s="7">
        <f t="shared" si="42"/>
        <v>-3.1415874858823694E-3</v>
      </c>
      <c r="E186" s="4">
        <f t="shared" si="57"/>
        <v>0</v>
      </c>
      <c r="F186" s="2">
        <f t="shared" si="58"/>
        <v>0.36</v>
      </c>
      <c r="G186" s="3">
        <f t="shared" si="59"/>
        <v>-0.64314158748588246</v>
      </c>
      <c r="H186" s="3">
        <f t="shared" si="45"/>
        <v>-0.1458689993659435</v>
      </c>
      <c r="I186" s="3">
        <f t="shared" si="46"/>
        <v>-0.29173799873188699</v>
      </c>
      <c r="J186" s="29">
        <f t="shared" si="47"/>
        <v>289.70826200126811</v>
      </c>
      <c r="K186" s="3">
        <f t="shared" si="48"/>
        <v>0.22066666666666668</v>
      </c>
      <c r="L186" s="3">
        <f t="shared" si="51"/>
        <v>413.26704999999993</v>
      </c>
      <c r="M186" s="3">
        <f t="shared" si="49"/>
        <v>376.60392538255974</v>
      </c>
      <c r="N186" s="8">
        <f t="shared" si="43"/>
        <v>31.603925382559737</v>
      </c>
      <c r="O186" s="8">
        <f t="shared" si="44"/>
        <v>31.312187383827847</v>
      </c>
      <c r="P186" s="3"/>
      <c r="Q186" s="2">
        <f t="shared" si="52"/>
        <v>0.16702727579043875</v>
      </c>
      <c r="R186" s="3">
        <f t="shared" si="50"/>
        <v>1.33621820632351</v>
      </c>
      <c r="S186" s="3">
        <f t="shared" si="53"/>
        <v>-0.21270319868583754</v>
      </c>
      <c r="T186" s="3">
        <f t="shared" si="54"/>
        <v>-0.42540639737167507</v>
      </c>
      <c r="U186" s="8">
        <f t="shared" si="55"/>
        <v>0.20860620264437557</v>
      </c>
      <c r="V186" s="8">
        <f t="shared" si="56"/>
        <v>-0.21680019472728418</v>
      </c>
    </row>
    <row r="187" spans="2:22">
      <c r="B187">
        <v>181</v>
      </c>
      <c r="C187" s="7">
        <f t="shared" si="41"/>
        <v>-0.99144486137381072</v>
      </c>
      <c r="D187" s="7">
        <f t="shared" si="42"/>
        <v>0.17053626343510833</v>
      </c>
      <c r="E187" s="4">
        <f t="shared" si="57"/>
        <v>0</v>
      </c>
      <c r="F187" s="2">
        <f t="shared" si="58"/>
        <v>0.36199999999999999</v>
      </c>
      <c r="G187" s="3">
        <f t="shared" si="59"/>
        <v>-0.45890859793870242</v>
      </c>
      <c r="H187" s="3">
        <f t="shared" si="45"/>
        <v>-0.289742478464174</v>
      </c>
      <c r="I187" s="3">
        <f t="shared" si="46"/>
        <v>-0.57948495692834801</v>
      </c>
      <c r="J187" s="29">
        <f t="shared" si="47"/>
        <v>289.42051504307165</v>
      </c>
      <c r="K187" s="3">
        <f t="shared" si="48"/>
        <v>0.22126833333333332</v>
      </c>
      <c r="L187" s="3">
        <f t="shared" si="51"/>
        <v>413.48831833333327</v>
      </c>
      <c r="M187" s="3">
        <f t="shared" si="49"/>
        <v>376.81306428785297</v>
      </c>
      <c r="N187" s="8">
        <f t="shared" si="43"/>
        <v>31.813064287852967</v>
      </c>
      <c r="O187" s="8">
        <f t="shared" si="44"/>
        <v>31.233579330924613</v>
      </c>
      <c r="P187" s="3"/>
      <c r="Q187" s="2">
        <f t="shared" si="52"/>
        <v>0.18423298954718004</v>
      </c>
      <c r="R187" s="3">
        <f t="shared" si="50"/>
        <v>1.4738639163774403</v>
      </c>
      <c r="S187" s="3">
        <f t="shared" si="53"/>
        <v>-0.14387347909823051</v>
      </c>
      <c r="T187" s="3">
        <f t="shared" si="54"/>
        <v>-0.28774695819646101</v>
      </c>
      <c r="U187" s="8">
        <f t="shared" si="55"/>
        <v>0.20913890529322998</v>
      </c>
      <c r="V187" s="8">
        <f t="shared" si="56"/>
        <v>-7.8608052903234693E-2</v>
      </c>
    </row>
    <row r="188" spans="2:22">
      <c r="B188">
        <v>182</v>
      </c>
      <c r="C188" s="7">
        <f t="shared" si="41"/>
        <v>-0.96592582628906865</v>
      </c>
      <c r="D188" s="7">
        <f t="shared" si="42"/>
        <v>0.33903348993554883</v>
      </c>
      <c r="E188" s="4">
        <f t="shared" si="57"/>
        <v>0</v>
      </c>
      <c r="F188" s="2">
        <f t="shared" si="58"/>
        <v>0.36399999999999999</v>
      </c>
      <c r="G188" s="3">
        <f t="shared" si="59"/>
        <v>-0.26289233635351983</v>
      </c>
      <c r="H188" s="3">
        <f t="shared" si="45"/>
        <v>-0.36374816236698082</v>
      </c>
      <c r="I188" s="3">
        <f t="shared" si="46"/>
        <v>-0.72749632473396164</v>
      </c>
      <c r="J188" s="29">
        <f t="shared" si="47"/>
        <v>289.27250367526602</v>
      </c>
      <c r="K188" s="3">
        <f t="shared" si="48"/>
        <v>0.22187333333333334</v>
      </c>
      <c r="L188" s="3">
        <f t="shared" si="51"/>
        <v>413.71019166666662</v>
      </c>
      <c r="M188" s="3">
        <f t="shared" si="49"/>
        <v>377.02275854629767</v>
      </c>
      <c r="N188" s="8">
        <f t="shared" si="43"/>
        <v>32.022758546297666</v>
      </c>
      <c r="O188" s="8">
        <f t="shared" si="44"/>
        <v>31.295262221563689</v>
      </c>
      <c r="P188" s="3"/>
      <c r="Q188" s="2">
        <f t="shared" si="52"/>
        <v>0.19601626158518259</v>
      </c>
      <c r="R188" s="3">
        <f t="shared" si="50"/>
        <v>1.5681300926814608</v>
      </c>
      <c r="S188" s="3">
        <f t="shared" si="53"/>
        <v>-7.4005683902806818E-2</v>
      </c>
      <c r="T188" s="3">
        <f t="shared" si="54"/>
        <v>-0.14801136780561364</v>
      </c>
      <c r="U188" s="8">
        <f t="shared" si="55"/>
        <v>0.20969425844469924</v>
      </c>
      <c r="V188" s="8">
        <f t="shared" si="56"/>
        <v>6.1682890639076504E-2</v>
      </c>
    </row>
    <row r="189" spans="2:22">
      <c r="B189">
        <v>183</v>
      </c>
      <c r="C189" s="7">
        <f t="shared" si="41"/>
        <v>-0.92387953251128696</v>
      </c>
      <c r="D189" s="7">
        <f t="shared" si="42"/>
        <v>0.49723141034140422</v>
      </c>
      <c r="E189" s="4">
        <f t="shared" si="57"/>
        <v>0</v>
      </c>
      <c r="F189" s="2">
        <f t="shared" si="58"/>
        <v>0.36599999999999999</v>
      </c>
      <c r="G189" s="3">
        <f t="shared" si="59"/>
        <v>-6.0648122169882746E-2</v>
      </c>
      <c r="H189" s="3">
        <f t="shared" si="45"/>
        <v>-0.36870406471374478</v>
      </c>
      <c r="I189" s="3">
        <f t="shared" si="46"/>
        <v>-0.73740812942748957</v>
      </c>
      <c r="J189" s="29">
        <f t="shared" si="47"/>
        <v>289.26259187057252</v>
      </c>
      <c r="K189" s="3">
        <f t="shared" si="48"/>
        <v>0.22248166666666669</v>
      </c>
      <c r="L189" s="3">
        <f t="shared" si="51"/>
        <v>413.9326733333333</v>
      </c>
      <c r="M189" s="3">
        <f t="shared" si="49"/>
        <v>377.23303057821647</v>
      </c>
      <c r="N189" s="8">
        <f t="shared" si="43"/>
        <v>32.233030578216471</v>
      </c>
      <c r="O189" s="8">
        <f t="shared" si="44"/>
        <v>31.495622448788993</v>
      </c>
      <c r="P189" s="3"/>
      <c r="Q189" s="2">
        <f t="shared" si="52"/>
        <v>0.20224421418363708</v>
      </c>
      <c r="R189" s="3">
        <f t="shared" si="50"/>
        <v>1.6179537134690967</v>
      </c>
      <c r="S189" s="3">
        <f t="shared" si="53"/>
        <v>-4.9559023467639629E-3</v>
      </c>
      <c r="T189" s="3">
        <f t="shared" si="54"/>
        <v>-9.9118046935279258E-3</v>
      </c>
      <c r="U189" s="8">
        <f t="shared" si="55"/>
        <v>0.21027203191880517</v>
      </c>
      <c r="V189" s="8">
        <f t="shared" si="56"/>
        <v>0.20036022722530333</v>
      </c>
    </row>
    <row r="190" spans="2:22">
      <c r="B190">
        <v>184</v>
      </c>
      <c r="C190" s="7">
        <f t="shared" si="41"/>
        <v>-0.86602540378443849</v>
      </c>
      <c r="D190" s="7">
        <f t="shared" si="42"/>
        <v>0.6403242197568374</v>
      </c>
      <c r="E190" s="4">
        <f t="shared" si="57"/>
        <v>0</v>
      </c>
      <c r="F190" s="2">
        <f t="shared" si="58"/>
        <v>0.36799999999999999</v>
      </c>
      <c r="G190" s="3">
        <f t="shared" si="59"/>
        <v>0.14229881597239891</v>
      </c>
      <c r="H190" s="3">
        <f t="shared" si="45"/>
        <v>-0.30719871620622585</v>
      </c>
      <c r="I190" s="3">
        <f t="shared" si="46"/>
        <v>-0.61439743241245171</v>
      </c>
      <c r="J190" s="29">
        <f t="shared" si="47"/>
        <v>289.38560256758757</v>
      </c>
      <c r="K190" s="3">
        <f t="shared" si="48"/>
        <v>0.22309333333333334</v>
      </c>
      <c r="L190" s="3">
        <f t="shared" si="51"/>
        <v>414.15576666666664</v>
      </c>
      <c r="M190" s="3">
        <f t="shared" si="49"/>
        <v>377.44390208238326</v>
      </c>
      <c r="N190" s="8">
        <f t="shared" si="43"/>
        <v>32.443902082383261</v>
      </c>
      <c r="O190" s="8">
        <f t="shared" si="44"/>
        <v>31.829504649970829</v>
      </c>
      <c r="P190" s="3"/>
      <c r="Q190" s="2">
        <f t="shared" si="52"/>
        <v>0.20294693814228165</v>
      </c>
      <c r="R190" s="3">
        <f t="shared" si="50"/>
        <v>1.6235755051382532</v>
      </c>
      <c r="S190" s="3">
        <f t="shared" si="53"/>
        <v>6.1505348507518931E-2</v>
      </c>
      <c r="T190" s="3">
        <f t="shared" si="54"/>
        <v>0.12301069701503786</v>
      </c>
      <c r="U190" s="8">
        <f t="shared" si="55"/>
        <v>0.21087150416678924</v>
      </c>
      <c r="V190" s="8">
        <f t="shared" si="56"/>
        <v>0.33388220118183654</v>
      </c>
    </row>
    <row r="191" spans="2:22">
      <c r="B191">
        <v>185</v>
      </c>
      <c r="C191" s="7">
        <f t="shared" si="41"/>
        <v>-0.79335334029123461</v>
      </c>
      <c r="D191" s="7">
        <f t="shared" si="42"/>
        <v>0.76396498288533077</v>
      </c>
      <c r="E191" s="4">
        <f t="shared" si="57"/>
        <v>0</v>
      </c>
      <c r="F191" s="2">
        <f t="shared" si="58"/>
        <v>0.37</v>
      </c>
      <c r="G191" s="3">
        <f t="shared" si="59"/>
        <v>0.34061164259409615</v>
      </c>
      <c r="H191" s="3">
        <f t="shared" si="45"/>
        <v>-0.18345740142876787</v>
      </c>
      <c r="I191" s="3">
        <f t="shared" si="46"/>
        <v>-0.36691480285753575</v>
      </c>
      <c r="J191" s="29">
        <f t="shared" si="47"/>
        <v>289.63308519714246</v>
      </c>
      <c r="K191" s="3">
        <f t="shared" si="48"/>
        <v>0.22370833333333331</v>
      </c>
      <c r="L191" s="3">
        <f t="shared" si="51"/>
        <v>414.37947499999996</v>
      </c>
      <c r="M191" s="3">
        <f t="shared" si="49"/>
        <v>377.65539358184799</v>
      </c>
      <c r="N191" s="8">
        <f t="shared" si="43"/>
        <v>32.655393581847989</v>
      </c>
      <c r="O191" s="8">
        <f t="shared" si="44"/>
        <v>32.288478778990452</v>
      </c>
      <c r="P191" s="3"/>
      <c r="Q191" s="2">
        <f t="shared" si="52"/>
        <v>0.19831282662169725</v>
      </c>
      <c r="R191" s="3">
        <f t="shared" si="50"/>
        <v>1.586502612973578</v>
      </c>
      <c r="S191" s="3">
        <f t="shared" si="53"/>
        <v>0.12374131477745798</v>
      </c>
      <c r="T191" s="3">
        <f t="shared" si="54"/>
        <v>0.24748262955491596</v>
      </c>
      <c r="U191" s="8">
        <f t="shared" si="55"/>
        <v>0.21149149946472789</v>
      </c>
      <c r="V191" s="8">
        <f t="shared" si="56"/>
        <v>0.45897412901962298</v>
      </c>
    </row>
    <row r="192" spans="2:22">
      <c r="B192">
        <v>186</v>
      </c>
      <c r="C192" s="7">
        <f t="shared" si="41"/>
        <v>-0.70710678118654879</v>
      </c>
      <c r="D192" s="7">
        <f t="shared" si="42"/>
        <v>0.86439768711151577</v>
      </c>
      <c r="E192" s="4">
        <f t="shared" si="57"/>
        <v>0</v>
      </c>
      <c r="F192" s="2">
        <f t="shared" si="58"/>
        <v>0.372</v>
      </c>
      <c r="G192" s="3">
        <f t="shared" si="59"/>
        <v>0.52929090592496697</v>
      </c>
      <c r="H192" s="3">
        <f t="shared" si="45"/>
        <v>-3.165211535161222E-3</v>
      </c>
      <c r="I192" s="3">
        <f t="shared" si="46"/>
        <v>-6.330423070322444E-3</v>
      </c>
      <c r="J192" s="29">
        <f t="shared" si="47"/>
        <v>289.99366957692968</v>
      </c>
      <c r="K192" s="3">
        <f t="shared" si="48"/>
        <v>0.22432666666666667</v>
      </c>
      <c r="L192" s="3">
        <f t="shared" si="51"/>
        <v>414.60380166666664</v>
      </c>
      <c r="M192" s="3">
        <f t="shared" si="49"/>
        <v>377.86752401893591</v>
      </c>
      <c r="N192" s="8">
        <f t="shared" si="43"/>
        <v>32.86752401893591</v>
      </c>
      <c r="O192" s="8">
        <f t="shared" si="44"/>
        <v>32.861193595865586</v>
      </c>
      <c r="P192" s="3"/>
      <c r="Q192" s="2">
        <f t="shared" si="52"/>
        <v>0.18867926333087082</v>
      </c>
      <c r="R192" s="3">
        <f t="shared" si="50"/>
        <v>1.5094341066469665</v>
      </c>
      <c r="S192" s="3">
        <f t="shared" si="53"/>
        <v>0.18029218989360665</v>
      </c>
      <c r="T192" s="3">
        <f t="shared" si="54"/>
        <v>0.3605843797872133</v>
      </c>
      <c r="U192" s="8">
        <f t="shared" si="55"/>
        <v>0.21213043708792156</v>
      </c>
      <c r="V192" s="8">
        <f t="shared" si="56"/>
        <v>0.57271481687513415</v>
      </c>
    </row>
    <row r="193" spans="2:22">
      <c r="B193">
        <v>187</v>
      </c>
      <c r="C193" s="7">
        <f t="shared" si="41"/>
        <v>-0.60876142900872154</v>
      </c>
      <c r="D193" s="7">
        <f t="shared" si="42"/>
        <v>0.9385713442780691</v>
      </c>
      <c r="E193" s="4">
        <f t="shared" si="57"/>
        <v>0</v>
      </c>
      <c r="F193" s="2">
        <f t="shared" si="58"/>
        <v>0.374</v>
      </c>
      <c r="G193" s="3">
        <f t="shared" si="59"/>
        <v>0.70380991526934755</v>
      </c>
      <c r="H193" s="3">
        <f t="shared" si="45"/>
        <v>0.22674688033886145</v>
      </c>
      <c r="I193" s="3">
        <f t="shared" si="46"/>
        <v>0.4534937606777229</v>
      </c>
      <c r="J193" s="29">
        <f t="shared" si="47"/>
        <v>290.4534937606777</v>
      </c>
      <c r="K193" s="3">
        <f t="shared" si="48"/>
        <v>0.22494833333333333</v>
      </c>
      <c r="L193" s="3">
        <f t="shared" si="51"/>
        <v>414.82874999999996</v>
      </c>
      <c r="M193" s="3">
        <f t="shared" si="49"/>
        <v>378.08031040967671</v>
      </c>
      <c r="N193" s="8">
        <f t="shared" si="43"/>
        <v>33.080310409676713</v>
      </c>
      <c r="O193" s="8">
        <f t="shared" si="44"/>
        <v>33.533804170354415</v>
      </c>
      <c r="P193" s="3"/>
      <c r="Q193" s="2">
        <f t="shared" si="52"/>
        <v>0.17451900934438058</v>
      </c>
      <c r="R193" s="3">
        <f t="shared" si="50"/>
        <v>1.3961520747550447</v>
      </c>
      <c r="S193" s="3">
        <f t="shared" si="53"/>
        <v>0.22991209187402267</v>
      </c>
      <c r="T193" s="3">
        <f t="shared" si="54"/>
        <v>0.45982418374804535</v>
      </c>
      <c r="U193" s="8">
        <f t="shared" si="55"/>
        <v>0.21278639074080274</v>
      </c>
      <c r="V193" s="8">
        <f t="shared" si="56"/>
        <v>0.67261057448882866</v>
      </c>
    </row>
    <row r="194" spans="2:22">
      <c r="B194">
        <v>188</v>
      </c>
      <c r="C194" s="7">
        <f t="shared" si="41"/>
        <v>-0.50000000000000033</v>
      </c>
      <c r="D194" s="7">
        <f t="shared" si="42"/>
        <v>0.98423267492442867</v>
      </c>
      <c r="E194" s="4">
        <f t="shared" si="57"/>
        <v>0</v>
      </c>
      <c r="F194" s="2">
        <f t="shared" si="58"/>
        <v>0.376</v>
      </c>
      <c r="G194" s="3">
        <f t="shared" si="59"/>
        <v>0.86023267492442834</v>
      </c>
      <c r="H194" s="3">
        <f t="shared" si="45"/>
        <v>0.49834571686241669</v>
      </c>
      <c r="I194" s="3">
        <f t="shared" si="46"/>
        <v>0.99669143372483338</v>
      </c>
      <c r="J194" s="29">
        <f t="shared" si="47"/>
        <v>290.99669143372483</v>
      </c>
      <c r="K194" s="3">
        <f t="shared" si="48"/>
        <v>0.22557333333333332</v>
      </c>
      <c r="L194" s="3">
        <f t="shared" si="51"/>
        <v>415.05432333333329</v>
      </c>
      <c r="M194" s="3">
        <f t="shared" si="49"/>
        <v>378.29376756591932</v>
      </c>
      <c r="N194" s="8">
        <f t="shared" si="43"/>
        <v>33.293767565919325</v>
      </c>
      <c r="O194" s="8">
        <f t="shared" si="44"/>
        <v>34.290458999644159</v>
      </c>
      <c r="P194" s="3"/>
      <c r="Q194" s="2">
        <f t="shared" si="52"/>
        <v>0.15642275965508079</v>
      </c>
      <c r="R194" s="3">
        <f t="shared" si="50"/>
        <v>1.2513820772406463</v>
      </c>
      <c r="S194" s="3">
        <f t="shared" si="53"/>
        <v>0.27159883652355521</v>
      </c>
      <c r="T194" s="3">
        <f t="shared" si="54"/>
        <v>0.54319767304711042</v>
      </c>
      <c r="U194" s="8">
        <f t="shared" si="55"/>
        <v>0.21345715624261175</v>
      </c>
      <c r="V194" s="8">
        <f t="shared" si="56"/>
        <v>0.7566548292897437</v>
      </c>
    </row>
    <row r="195" spans="2:22">
      <c r="B195">
        <v>189</v>
      </c>
      <c r="C195" s="7">
        <f t="shared" si="41"/>
        <v>-0.38268343236508945</v>
      </c>
      <c r="D195" s="7">
        <f t="shared" si="42"/>
        <v>0.9999945593855073</v>
      </c>
      <c r="E195" s="4">
        <f t="shared" si="57"/>
        <v>0</v>
      </c>
      <c r="F195" s="2">
        <f t="shared" si="58"/>
        <v>0.378</v>
      </c>
      <c r="G195" s="3">
        <f t="shared" si="59"/>
        <v>0.99531112702041791</v>
      </c>
      <c r="H195" s="3">
        <f t="shared" si="45"/>
        <v>0.80296145712207612</v>
      </c>
      <c r="I195" s="3">
        <f t="shared" si="46"/>
        <v>1.6059229142441522</v>
      </c>
      <c r="J195" s="29">
        <f t="shared" si="47"/>
        <v>291.60592291424416</v>
      </c>
      <c r="K195" s="3">
        <f t="shared" si="48"/>
        <v>0.22620166666666666</v>
      </c>
      <c r="L195" s="3">
        <f t="shared" si="51"/>
        <v>415.28052499999995</v>
      </c>
      <c r="M195" s="3">
        <f t="shared" si="49"/>
        <v>378.50790789117383</v>
      </c>
      <c r="N195" s="8">
        <f t="shared" si="43"/>
        <v>33.507907891173829</v>
      </c>
      <c r="O195" s="8">
        <f t="shared" si="44"/>
        <v>35.11383080541799</v>
      </c>
      <c r="P195" s="3"/>
      <c r="Q195" s="2">
        <f t="shared" si="52"/>
        <v>0.13507845209598957</v>
      </c>
      <c r="R195" s="3">
        <f t="shared" si="50"/>
        <v>1.0806276167679165</v>
      </c>
      <c r="S195" s="3">
        <f t="shared" si="53"/>
        <v>0.30461574025965943</v>
      </c>
      <c r="T195" s="3">
        <f t="shared" si="54"/>
        <v>0.60923148051931886</v>
      </c>
      <c r="U195" s="8">
        <f t="shared" si="55"/>
        <v>0.21414032525450466</v>
      </c>
      <c r="V195" s="8">
        <f t="shared" si="56"/>
        <v>0.82337180577383151</v>
      </c>
    </row>
    <row r="196" spans="2:22">
      <c r="B196">
        <v>190</v>
      </c>
      <c r="C196" s="7">
        <f t="shared" si="41"/>
        <v>-0.25881904510251968</v>
      </c>
      <c r="D196" s="7">
        <f t="shared" si="42"/>
        <v>0.98537817631323399</v>
      </c>
      <c r="E196" s="4">
        <f t="shared" si="57"/>
        <v>0</v>
      </c>
      <c r="F196" s="2">
        <f t="shared" si="58"/>
        <v>0.38</v>
      </c>
      <c r="G196" s="3">
        <f t="shared" si="59"/>
        <v>1.1065591312107141</v>
      </c>
      <c r="H196" s="3">
        <f t="shared" si="45"/>
        <v>1.1314663952208839</v>
      </c>
      <c r="I196" s="3">
        <f t="shared" si="46"/>
        <v>2.2629327904417678</v>
      </c>
      <c r="J196" s="29">
        <f t="shared" si="47"/>
        <v>292.26293279044177</v>
      </c>
      <c r="K196" s="3">
        <f t="shared" si="48"/>
        <v>0.22683333333333333</v>
      </c>
      <c r="L196" s="3">
        <f t="shared" si="51"/>
        <v>415.50735833333329</v>
      </c>
      <c r="M196" s="3">
        <f t="shared" si="49"/>
        <v>378.72274125386684</v>
      </c>
      <c r="N196" s="8">
        <f t="shared" si="43"/>
        <v>33.722741253866843</v>
      </c>
      <c r="O196" s="8">
        <f t="shared" si="44"/>
        <v>35.98567404430861</v>
      </c>
      <c r="P196" s="3"/>
      <c r="Q196" s="2">
        <f t="shared" si="52"/>
        <v>0.11124800419029623</v>
      </c>
      <c r="R196" s="3">
        <f t="shared" si="50"/>
        <v>0.88998403352236988</v>
      </c>
      <c r="S196" s="3">
        <f t="shared" si="53"/>
        <v>0.32850493809880776</v>
      </c>
      <c r="T196" s="3">
        <f t="shared" si="54"/>
        <v>0.65700987619761553</v>
      </c>
      <c r="U196" s="8">
        <f t="shared" si="55"/>
        <v>0.2148333626930139</v>
      </c>
      <c r="V196" s="8">
        <f t="shared" si="56"/>
        <v>0.87184323889061943</v>
      </c>
    </row>
    <row r="197" spans="2:22">
      <c r="B197">
        <v>191</v>
      </c>
      <c r="C197" s="7">
        <f t="shared" si="41"/>
        <v>-0.13052619222005329</v>
      </c>
      <c r="D197" s="7">
        <f t="shared" si="42"/>
        <v>0.94082754851870765</v>
      </c>
      <c r="E197" s="4">
        <f t="shared" si="57"/>
        <v>0</v>
      </c>
      <c r="F197" s="2">
        <f t="shared" si="58"/>
        <v>0.38200000000000001</v>
      </c>
      <c r="G197" s="3">
        <f t="shared" si="59"/>
        <v>1.1923013562986542</v>
      </c>
      <c r="H197" s="3">
        <f t="shared" si="45"/>
        <v>1.474558362489625</v>
      </c>
      <c r="I197" s="3">
        <f t="shared" si="46"/>
        <v>2.94911672497925</v>
      </c>
      <c r="J197" s="29">
        <f t="shared" si="47"/>
        <v>292.94911672497926</v>
      </c>
      <c r="K197" s="3">
        <f t="shared" si="48"/>
        <v>0.22746833333333336</v>
      </c>
      <c r="L197" s="3">
        <f t="shared" si="51"/>
        <v>415.73482666666661</v>
      </c>
      <c r="M197" s="3">
        <f t="shared" si="49"/>
        <v>378.93827493927188</v>
      </c>
      <c r="N197" s="8">
        <f t="shared" si="43"/>
        <v>33.938274939271878</v>
      </c>
      <c r="O197" s="8">
        <f t="shared" si="44"/>
        <v>36.88739166425114</v>
      </c>
      <c r="P197" s="3"/>
      <c r="Q197" s="2">
        <f t="shared" si="52"/>
        <v>8.5742225087940049E-2</v>
      </c>
      <c r="R197" s="3">
        <f t="shared" si="50"/>
        <v>0.6859378007035204</v>
      </c>
      <c r="S197" s="3">
        <f t="shared" si="53"/>
        <v>0.34309196726874114</v>
      </c>
      <c r="T197" s="3">
        <f t="shared" si="54"/>
        <v>0.68618393453748228</v>
      </c>
      <c r="U197" s="8">
        <f t="shared" si="55"/>
        <v>0.2155336854050347</v>
      </c>
      <c r="V197" s="8">
        <f t="shared" si="56"/>
        <v>0.90171761994253075</v>
      </c>
    </row>
    <row r="198" spans="2:22">
      <c r="B198">
        <v>192</v>
      </c>
      <c r="C198" s="7">
        <f t="shared" ref="C198:C261" si="60">SIN(RADIANS(B198*360/12*sin1_cyc_yr))</f>
        <v>-9.8011876392689601E-16</v>
      </c>
      <c r="D198" s="7">
        <f t="shared" ref="D198:D261" si="61">SIN(RADIANS(B198*360/12*sin2_cyc_yr))</f>
        <v>0.86769605425505492</v>
      </c>
      <c r="E198" s="4">
        <f t="shared" si="57"/>
        <v>0</v>
      </c>
      <c r="F198" s="2">
        <f t="shared" si="58"/>
        <v>0.38400000000000001</v>
      </c>
      <c r="G198" s="3">
        <f t="shared" si="59"/>
        <v>1.2516960542550539</v>
      </c>
      <c r="H198" s="3">
        <f t="shared" si="45"/>
        <v>1.8230399992601503</v>
      </c>
      <c r="I198" s="3">
        <f t="shared" si="46"/>
        <v>3.6460799985203005</v>
      </c>
      <c r="J198" s="29">
        <f t="shared" si="47"/>
        <v>293.64607999852029</v>
      </c>
      <c r="K198" s="3">
        <f t="shared" si="48"/>
        <v>0.22810666666666668</v>
      </c>
      <c r="L198" s="3">
        <f t="shared" si="51"/>
        <v>415.9629333333333</v>
      </c>
      <c r="M198" s="3">
        <f t="shared" si="49"/>
        <v>379.15451367895724</v>
      </c>
      <c r="N198" s="8">
        <f t="shared" ref="N198:N261" si="62">M198-CO2_start</f>
        <v>34.154513678957244</v>
      </c>
      <c r="O198" s="8">
        <f t="shared" ref="O198:O261" si="63">J198+N198-CO2_base</f>
        <v>37.800593677477536</v>
      </c>
      <c r="P198" s="3"/>
      <c r="Q198" s="2">
        <f t="shared" si="52"/>
        <v>5.9394697956399733E-2</v>
      </c>
      <c r="R198" s="3">
        <f t="shared" si="50"/>
        <v>0.47515758365119787</v>
      </c>
      <c r="S198" s="3">
        <f t="shared" si="53"/>
        <v>0.34848163677052524</v>
      </c>
      <c r="T198" s="3">
        <f t="shared" si="54"/>
        <v>0.69696327354105048</v>
      </c>
      <c r="U198" s="8">
        <f t="shared" si="55"/>
        <v>0.216238739685366</v>
      </c>
      <c r="V198" s="8">
        <f t="shared" si="56"/>
        <v>0.91320201322639605</v>
      </c>
    </row>
    <row r="199" spans="2:22">
      <c r="B199">
        <v>193</v>
      </c>
      <c r="C199" s="7">
        <f t="shared" si="60"/>
        <v>0.13052619222005135</v>
      </c>
      <c r="D199" s="7">
        <f t="shared" si="61"/>
        <v>0.76820531370711098</v>
      </c>
      <c r="E199" s="4">
        <f t="shared" si="57"/>
        <v>0</v>
      </c>
      <c r="F199" s="2">
        <f t="shared" si="58"/>
        <v>0.38600000000000001</v>
      </c>
      <c r="G199" s="3">
        <f t="shared" si="59"/>
        <v>1.2847315059271622</v>
      </c>
      <c r="H199" s="3">
        <f t="shared" ref="H199:H262" si="64">alpha1*(G199*Bio_ppmv-H198)+H198</f>
        <v>2.1680854689856428</v>
      </c>
      <c r="I199" s="3">
        <f t="shared" ref="I199:I262" si="65">alpha1*(G199*ocean_ppmv-I198)+I198</f>
        <v>4.3361709379712856</v>
      </c>
      <c r="J199" s="29">
        <f t="shared" ref="J199:J262" si="66">CO2_base+I199</f>
        <v>294.3361709379713</v>
      </c>
      <c r="K199" s="3">
        <f t="shared" ref="K199:K262" si="67">(E_start+B199*E_slope+B199^2*E_lin)/12</f>
        <v>0.22874833333333333</v>
      </c>
      <c r="L199" s="3">
        <f t="shared" si="51"/>
        <v>416.19168166666663</v>
      </c>
      <c r="M199" s="3">
        <f t="shared" ref="M199:M262" si="68">M198+K199-(M198+K199-(J199))*alpha2</f>
        <v>379.37145975425506</v>
      </c>
      <c r="N199" s="8">
        <f t="shared" si="62"/>
        <v>34.371459754255056</v>
      </c>
      <c r="O199" s="8">
        <f t="shared" si="63"/>
        <v>38.70763069222636</v>
      </c>
      <c r="P199" s="3"/>
      <c r="Q199" s="2">
        <f t="shared" si="52"/>
        <v>3.3035451672108307E-2</v>
      </c>
      <c r="R199" s="3">
        <f t="shared" ref="R199:R262" si="69">Q199*Bio_ppmv</f>
        <v>0.26428361337686646</v>
      </c>
      <c r="S199" s="3">
        <f t="shared" si="53"/>
        <v>0.34504546972549255</v>
      </c>
      <c r="T199" s="3">
        <f t="shared" si="54"/>
        <v>0.6900909394509851</v>
      </c>
      <c r="U199" s="8">
        <f t="shared" si="55"/>
        <v>0.21694607529781251</v>
      </c>
      <c r="V199" s="8">
        <f t="shared" si="56"/>
        <v>0.90703701474882337</v>
      </c>
    </row>
    <row r="200" spans="2:22">
      <c r="B200">
        <v>194</v>
      </c>
      <c r="C200" s="7">
        <f t="shared" si="60"/>
        <v>0.25881904510252124</v>
      </c>
      <c r="D200" s="7">
        <f t="shared" si="61"/>
        <v>0.64537769965190317</v>
      </c>
      <c r="E200" s="4">
        <f t="shared" si="57"/>
        <v>0</v>
      </c>
      <c r="F200" s="2">
        <f t="shared" si="58"/>
        <v>0.38800000000000001</v>
      </c>
      <c r="G200" s="3">
        <f t="shared" si="59"/>
        <v>1.2921967447544245</v>
      </c>
      <c r="H200" s="3">
        <f t="shared" si="64"/>
        <v>2.5014867293644096</v>
      </c>
      <c r="I200" s="3">
        <f t="shared" si="65"/>
        <v>5.0029734587288193</v>
      </c>
      <c r="J200" s="29">
        <f t="shared" si="66"/>
        <v>295.00297345872883</v>
      </c>
      <c r="K200" s="3">
        <f t="shared" si="67"/>
        <v>0.22939333333333334</v>
      </c>
      <c r="L200" s="3">
        <f t="shared" ref="L200:L263" si="70">L199+K200</f>
        <v>416.42107499999997</v>
      </c>
      <c r="M200" s="3">
        <f t="shared" si="68"/>
        <v>379.58911316806825</v>
      </c>
      <c r="N200" s="8">
        <f t="shared" si="62"/>
        <v>34.589113168068252</v>
      </c>
      <c r="O200" s="8">
        <f t="shared" si="63"/>
        <v>39.592086626797084</v>
      </c>
      <c r="P200" s="3"/>
      <c r="Q200" s="2">
        <f t="shared" ref="Q200:Q263" si="71">G200-G199</f>
        <v>7.4652388272622439E-3</v>
      </c>
      <c r="R200" s="3">
        <f t="shared" si="69"/>
        <v>5.9721910618097951E-2</v>
      </c>
      <c r="S200" s="3">
        <f t="shared" ref="S200:S263" si="72">H200-H199</f>
        <v>0.33340126037876683</v>
      </c>
      <c r="T200" s="3">
        <f t="shared" ref="T200:T263" si="73">I200-I199</f>
        <v>0.66680252075753366</v>
      </c>
      <c r="U200" s="8">
        <f t="shared" ref="U200:U263" si="74">N200-N199</f>
        <v>0.21765341381319558</v>
      </c>
      <c r="V200" s="8">
        <f t="shared" ref="V200:V263" si="75">O200-O199</f>
        <v>0.88445593457072391</v>
      </c>
    </row>
    <row r="201" spans="2:22">
      <c r="B201">
        <v>195</v>
      </c>
      <c r="C201" s="7">
        <f t="shared" si="60"/>
        <v>0.38268343236509089</v>
      </c>
      <c r="D201" s="7">
        <f t="shared" si="61"/>
        <v>0.50294452251029531</v>
      </c>
      <c r="E201" s="4">
        <f t="shared" si="57"/>
        <v>0</v>
      </c>
      <c r="F201" s="2">
        <f t="shared" si="58"/>
        <v>0.39</v>
      </c>
      <c r="G201" s="3">
        <f t="shared" si="59"/>
        <v>1.2756279548753864</v>
      </c>
      <c r="H201" s="3">
        <f t="shared" si="64"/>
        <v>2.8158722528265563</v>
      </c>
      <c r="I201" s="3">
        <f t="shared" si="65"/>
        <v>5.6317445056531126</v>
      </c>
      <c r="J201" s="29">
        <f t="shared" si="66"/>
        <v>295.6317445056531</v>
      </c>
      <c r="K201" s="3">
        <f t="shared" si="67"/>
        <v>0.23004166666666667</v>
      </c>
      <c r="L201" s="3">
        <f t="shared" si="70"/>
        <v>416.65111666666667</v>
      </c>
      <c r="M201" s="3">
        <f t="shared" si="68"/>
        <v>379.80747187735813</v>
      </c>
      <c r="N201" s="8">
        <f t="shared" si="62"/>
        <v>34.807471877358125</v>
      </c>
      <c r="O201" s="8">
        <f t="shared" si="63"/>
        <v>40.439216383011228</v>
      </c>
      <c r="P201" s="3"/>
      <c r="Q201" s="2">
        <f t="shared" si="71"/>
        <v>-1.6568789879038093E-2</v>
      </c>
      <c r="R201" s="3">
        <f t="shared" si="69"/>
        <v>-0.13255031903230474</v>
      </c>
      <c r="S201" s="3">
        <f t="shared" si="72"/>
        <v>0.31438552346214665</v>
      </c>
      <c r="T201" s="3">
        <f t="shared" si="73"/>
        <v>0.62877104692429331</v>
      </c>
      <c r="U201" s="8">
        <f t="shared" si="74"/>
        <v>0.21835870928987333</v>
      </c>
      <c r="V201" s="8">
        <f t="shared" si="75"/>
        <v>0.84712975621414444</v>
      </c>
    </row>
    <row r="202" spans="2:22">
      <c r="B202">
        <v>196</v>
      </c>
      <c r="C202" s="7">
        <f t="shared" si="60"/>
        <v>0.49999999999999861</v>
      </c>
      <c r="D202" s="7">
        <f t="shared" si="61"/>
        <v>0.3452326789841022</v>
      </c>
      <c r="E202" s="4">
        <f t="shared" si="57"/>
        <v>0</v>
      </c>
      <c r="F202" s="2">
        <f t="shared" si="58"/>
        <v>0.39200000000000002</v>
      </c>
      <c r="G202" s="3">
        <f t="shared" si="59"/>
        <v>1.2372326789841008</v>
      </c>
      <c r="H202" s="3">
        <f t="shared" si="64"/>
        <v>3.1048920759706427</v>
      </c>
      <c r="I202" s="3">
        <f t="shared" si="65"/>
        <v>6.2097841519412853</v>
      </c>
      <c r="J202" s="29">
        <f t="shared" si="66"/>
        <v>296.20978415194128</v>
      </c>
      <c r="K202" s="3">
        <f t="shared" si="67"/>
        <v>0.23069333333333333</v>
      </c>
      <c r="L202" s="3">
        <f t="shared" si="70"/>
        <v>416.88180999999997</v>
      </c>
      <c r="M202" s="3">
        <f t="shared" si="68"/>
        <v>380.02653207695977</v>
      </c>
      <c r="N202" s="8">
        <f t="shared" si="62"/>
        <v>35.026532076959768</v>
      </c>
      <c r="O202" s="8">
        <f t="shared" si="63"/>
        <v>41.236316228901046</v>
      </c>
      <c r="P202" s="3"/>
      <c r="Q202" s="2">
        <f t="shared" si="71"/>
        <v>-3.8395275891285552E-2</v>
      </c>
      <c r="R202" s="3">
        <f t="shared" si="69"/>
        <v>-0.30716220713028441</v>
      </c>
      <c r="S202" s="3">
        <f t="shared" si="72"/>
        <v>0.28901982314408636</v>
      </c>
      <c r="T202" s="3">
        <f t="shared" si="73"/>
        <v>0.57803964628817273</v>
      </c>
      <c r="U202" s="8">
        <f t="shared" si="74"/>
        <v>0.21906019960164258</v>
      </c>
      <c r="V202" s="8">
        <f t="shared" si="75"/>
        <v>0.79709984588981797</v>
      </c>
    </row>
    <row r="203" spans="2:22">
      <c r="B203">
        <v>197</v>
      </c>
      <c r="C203" s="7">
        <f t="shared" si="60"/>
        <v>0.60876142900871999</v>
      </c>
      <c r="D203" s="7">
        <f t="shared" si="61"/>
        <v>0.17703320771533468</v>
      </c>
      <c r="E203" s="4">
        <f t="shared" si="57"/>
        <v>0</v>
      </c>
      <c r="F203" s="2">
        <f t="shared" si="58"/>
        <v>0.39400000000000002</v>
      </c>
      <c r="G203" s="3">
        <f t="shared" si="59"/>
        <v>1.1797946367240546</v>
      </c>
      <c r="H203" s="3">
        <f t="shared" si="64"/>
        <v>3.363364221728232</v>
      </c>
      <c r="I203" s="3">
        <f t="shared" si="65"/>
        <v>6.726728443456464</v>
      </c>
      <c r="J203" s="29">
        <f t="shared" si="66"/>
        <v>296.72672844345647</v>
      </c>
      <c r="K203" s="3">
        <f t="shared" si="67"/>
        <v>0.23134833333333335</v>
      </c>
      <c r="L203" s="3">
        <f t="shared" si="70"/>
        <v>417.11315833333333</v>
      </c>
      <c r="M203" s="3">
        <f t="shared" si="68"/>
        <v>380.24628852399741</v>
      </c>
      <c r="N203" s="8">
        <f t="shared" si="62"/>
        <v>35.246288523997407</v>
      </c>
      <c r="O203" s="8">
        <f t="shared" si="63"/>
        <v>41.973016967453873</v>
      </c>
      <c r="P203" s="3"/>
      <c r="Q203" s="2">
        <f t="shared" si="71"/>
        <v>-5.7438042260046229E-2</v>
      </c>
      <c r="R203" s="3">
        <f t="shared" si="69"/>
        <v>-0.45950433808036983</v>
      </c>
      <c r="S203" s="3">
        <f t="shared" si="72"/>
        <v>0.25847214575758937</v>
      </c>
      <c r="T203" s="3">
        <f t="shared" si="73"/>
        <v>0.51694429151517873</v>
      </c>
      <c r="U203" s="8">
        <f t="shared" si="74"/>
        <v>0.21975644703763919</v>
      </c>
      <c r="V203" s="8">
        <f t="shared" si="75"/>
        <v>0.73670073855282681</v>
      </c>
    </row>
    <row r="204" spans="2:22">
      <c r="B204">
        <v>198</v>
      </c>
      <c r="C204" s="7">
        <f t="shared" si="60"/>
        <v>0.70710678118654746</v>
      </c>
      <c r="D204" s="7">
        <f t="shared" si="61"/>
        <v>3.4557450407323876E-3</v>
      </c>
      <c r="E204" s="4">
        <f t="shared" si="57"/>
        <v>0</v>
      </c>
      <c r="F204" s="2">
        <f t="shared" si="58"/>
        <v>0.39600000000000002</v>
      </c>
      <c r="G204" s="3">
        <f t="shared" si="59"/>
        <v>1.1065625262272798</v>
      </c>
      <c r="H204" s="3">
        <f t="shared" si="64"/>
        <v>3.5873788414039525</v>
      </c>
      <c r="I204" s="3">
        <f t="shared" si="65"/>
        <v>7.1747576828079049</v>
      </c>
      <c r="J204" s="29">
        <f t="shared" si="66"/>
        <v>297.17475768280792</v>
      </c>
      <c r="K204" s="3">
        <f t="shared" si="67"/>
        <v>0.23200666666666669</v>
      </c>
      <c r="L204" s="3">
        <f t="shared" si="70"/>
        <v>417.34516500000001</v>
      </c>
      <c r="M204" s="3">
        <f t="shared" si="68"/>
        <v>380.46673489115801</v>
      </c>
      <c r="N204" s="8">
        <f t="shared" si="62"/>
        <v>35.466734891158012</v>
      </c>
      <c r="O204" s="8">
        <f t="shared" si="63"/>
        <v>42.641492573965934</v>
      </c>
      <c r="P204" s="3"/>
      <c r="Q204" s="2">
        <f t="shared" si="71"/>
        <v>-7.3232110496774805E-2</v>
      </c>
      <c r="R204" s="3">
        <f t="shared" si="69"/>
        <v>-0.58585688397419844</v>
      </c>
      <c r="S204" s="3">
        <f t="shared" si="72"/>
        <v>0.22401461967572045</v>
      </c>
      <c r="T204" s="3">
        <f t="shared" si="73"/>
        <v>0.4480292393514409</v>
      </c>
      <c r="U204" s="8">
        <f t="shared" si="74"/>
        <v>0.22044636716060495</v>
      </c>
      <c r="V204" s="8">
        <f t="shared" si="75"/>
        <v>0.66847560651206095</v>
      </c>
    </row>
    <row r="205" spans="2:22">
      <c r="B205">
        <v>199</v>
      </c>
      <c r="C205" s="7">
        <f t="shared" si="60"/>
        <v>0.7933533402912355</v>
      </c>
      <c r="D205" s="7">
        <f t="shared" si="61"/>
        <v>-0.17022669775240767</v>
      </c>
      <c r="E205" s="4">
        <f t="shared" si="57"/>
        <v>0</v>
      </c>
      <c r="F205" s="2">
        <f t="shared" si="58"/>
        <v>0.39800000000000002</v>
      </c>
      <c r="G205" s="3">
        <f t="shared" si="59"/>
        <v>1.0211266425388277</v>
      </c>
      <c r="H205" s="3">
        <f t="shared" si="64"/>
        <v>3.7743578244697269</v>
      </c>
      <c r="I205" s="3">
        <f t="shared" si="65"/>
        <v>7.5487156489394538</v>
      </c>
      <c r="J205" s="29">
        <f t="shared" si="66"/>
        <v>297.54871564893944</v>
      </c>
      <c r="K205" s="3">
        <f t="shared" si="67"/>
        <v>0.23266833333333334</v>
      </c>
      <c r="L205" s="3">
        <f t="shared" si="70"/>
        <v>417.57783333333333</v>
      </c>
      <c r="M205" s="3">
        <f t="shared" si="68"/>
        <v>380.68786413646137</v>
      </c>
      <c r="N205" s="8">
        <f t="shared" si="62"/>
        <v>35.687864136461371</v>
      </c>
      <c r="O205" s="8">
        <f t="shared" si="63"/>
        <v>43.236579785400806</v>
      </c>
      <c r="P205" s="3"/>
      <c r="Q205" s="2">
        <f t="shared" si="71"/>
        <v>-8.5435883688452119E-2</v>
      </c>
      <c r="R205" s="3">
        <f t="shared" si="69"/>
        <v>-0.68348706950761695</v>
      </c>
      <c r="S205" s="3">
        <f t="shared" si="72"/>
        <v>0.18697898306577443</v>
      </c>
      <c r="T205" s="3">
        <f t="shared" si="73"/>
        <v>0.37395796613154886</v>
      </c>
      <c r="U205" s="8">
        <f t="shared" si="74"/>
        <v>0.22112924530335931</v>
      </c>
      <c r="V205" s="8">
        <f t="shared" si="75"/>
        <v>0.59508721143487264</v>
      </c>
    </row>
    <row r="206" spans="2:22">
      <c r="B206">
        <v>200</v>
      </c>
      <c r="C206" s="7">
        <f t="shared" si="60"/>
        <v>0.8660254037844376</v>
      </c>
      <c r="D206" s="7">
        <f t="shared" si="61"/>
        <v>-0.33873792024528993</v>
      </c>
      <c r="E206" s="4">
        <f t="shared" si="57"/>
        <v>0</v>
      </c>
      <c r="F206" s="2">
        <f t="shared" si="58"/>
        <v>0.4</v>
      </c>
      <c r="G206" s="3">
        <f t="shared" si="59"/>
        <v>0.92728748353914769</v>
      </c>
      <c r="H206" s="3">
        <f t="shared" si="64"/>
        <v>3.9230690775418151</v>
      </c>
      <c r="I206" s="3">
        <f t="shared" si="65"/>
        <v>7.8461381550836302</v>
      </c>
      <c r="J206" s="29">
        <f t="shared" si="66"/>
        <v>297.84613815508362</v>
      </c>
      <c r="K206" s="3">
        <f t="shared" si="67"/>
        <v>0.23333333333333331</v>
      </c>
      <c r="L206" s="3">
        <f t="shared" si="70"/>
        <v>417.81116666666668</v>
      </c>
      <c r="M206" s="3">
        <f t="shared" si="68"/>
        <v>380.90966887694151</v>
      </c>
      <c r="N206" s="8">
        <f t="shared" si="62"/>
        <v>35.90966887694151</v>
      </c>
      <c r="O206" s="8">
        <f t="shared" si="63"/>
        <v>43.755807032025132</v>
      </c>
      <c r="P206" s="3"/>
      <c r="Q206" s="2">
        <f t="shared" si="71"/>
        <v>-9.3839158999679984E-2</v>
      </c>
      <c r="R206" s="3">
        <f t="shared" si="69"/>
        <v>-0.75071327199743987</v>
      </c>
      <c r="S206" s="3">
        <f t="shared" si="72"/>
        <v>0.14871125307208821</v>
      </c>
      <c r="T206" s="3">
        <f t="shared" si="73"/>
        <v>0.29742250614417642</v>
      </c>
      <c r="U206" s="8">
        <f t="shared" si="74"/>
        <v>0.22180474048013821</v>
      </c>
      <c r="V206" s="8">
        <f t="shared" si="75"/>
        <v>0.51922724662432529</v>
      </c>
    </row>
    <row r="207" spans="2:22">
      <c r="B207">
        <v>201</v>
      </c>
      <c r="C207" s="7">
        <f t="shared" si="60"/>
        <v>0.92387953251128618</v>
      </c>
      <c r="D207" s="7">
        <f t="shared" si="61"/>
        <v>-0.49695881558756655</v>
      </c>
      <c r="E207" s="4">
        <f t="shared" si="57"/>
        <v>0</v>
      </c>
      <c r="F207" s="2">
        <f t="shared" si="58"/>
        <v>0.40200000000000002</v>
      </c>
      <c r="G207" s="3">
        <f t="shared" si="59"/>
        <v>0.8289207169237196</v>
      </c>
      <c r="H207" s="3">
        <f t="shared" si="64"/>
        <v>4.0335961344580964</v>
      </c>
      <c r="I207" s="3">
        <f t="shared" si="65"/>
        <v>8.0671922689161928</v>
      </c>
      <c r="J207" s="29">
        <f t="shared" si="66"/>
        <v>298.06719226891619</v>
      </c>
      <c r="K207" s="3">
        <f t="shared" si="67"/>
        <v>0.23400166666666666</v>
      </c>
      <c r="L207" s="3">
        <f t="shared" si="70"/>
        <v>418.04516833333332</v>
      </c>
      <c r="M207" s="3">
        <f t="shared" si="68"/>
        <v>381.13214175384127</v>
      </c>
      <c r="N207" s="8">
        <f t="shared" si="62"/>
        <v>36.132141753841267</v>
      </c>
      <c r="O207" s="8">
        <f t="shared" si="63"/>
        <v>44.199334022757455</v>
      </c>
      <c r="P207" s="3"/>
      <c r="Q207" s="2">
        <f t="shared" si="71"/>
        <v>-9.8366766615428092E-2</v>
      </c>
      <c r="R207" s="3">
        <f t="shared" si="69"/>
        <v>-0.78693413292342473</v>
      </c>
      <c r="S207" s="3">
        <f t="shared" si="72"/>
        <v>0.11052705691628129</v>
      </c>
      <c r="T207" s="3">
        <f t="shared" si="73"/>
        <v>0.22105411383256257</v>
      </c>
      <c r="U207" s="8">
        <f t="shared" si="74"/>
        <v>0.22247287689975792</v>
      </c>
      <c r="V207" s="8">
        <f t="shared" si="75"/>
        <v>0.44352699073232316</v>
      </c>
    </row>
    <row r="208" spans="2:22">
      <c r="B208">
        <v>202</v>
      </c>
      <c r="C208" s="7">
        <f t="shared" si="60"/>
        <v>0.96592582628906809</v>
      </c>
      <c r="D208" s="7">
        <f t="shared" si="61"/>
        <v>-0.64008288094083443</v>
      </c>
      <c r="E208" s="4">
        <f t="shared" si="57"/>
        <v>0</v>
      </c>
      <c r="F208" s="2">
        <f t="shared" si="58"/>
        <v>0.40400000000000003</v>
      </c>
      <c r="G208" s="3">
        <f t="shared" si="59"/>
        <v>0.72984294534823368</v>
      </c>
      <c r="H208" s="3">
        <f t="shared" si="64"/>
        <v>4.1072651810061958</v>
      </c>
      <c r="I208" s="3">
        <f t="shared" si="65"/>
        <v>8.2145303620123915</v>
      </c>
      <c r="J208" s="29">
        <f t="shared" si="66"/>
        <v>298.2145303620124</v>
      </c>
      <c r="K208" s="3">
        <f t="shared" si="67"/>
        <v>0.23467333333333332</v>
      </c>
      <c r="L208" s="3">
        <f t="shared" si="70"/>
        <v>418.27984166666664</v>
      </c>
      <c r="M208" s="3">
        <f t="shared" si="68"/>
        <v>381.35527577750304</v>
      </c>
      <c r="N208" s="8">
        <f t="shared" si="62"/>
        <v>36.355275777503039</v>
      </c>
      <c r="O208" s="8">
        <f t="shared" si="63"/>
        <v>44.569806139515435</v>
      </c>
      <c r="P208" s="3"/>
      <c r="Q208" s="2">
        <f t="shared" si="71"/>
        <v>-9.9077771575485918E-2</v>
      </c>
      <c r="R208" s="3">
        <f t="shared" si="69"/>
        <v>-0.79262217260388734</v>
      </c>
      <c r="S208" s="3">
        <f t="shared" si="72"/>
        <v>7.3669046548099359E-2</v>
      </c>
      <c r="T208" s="3">
        <f t="shared" si="73"/>
        <v>0.14733809309619872</v>
      </c>
      <c r="U208" s="8">
        <f t="shared" si="74"/>
        <v>0.22313402366177115</v>
      </c>
      <c r="V208" s="8">
        <f t="shared" si="75"/>
        <v>0.37047211675798053</v>
      </c>
    </row>
    <row r="209" spans="2:22">
      <c r="B209">
        <v>203</v>
      </c>
      <c r="C209" s="7">
        <f t="shared" si="60"/>
        <v>0.99144486137381038</v>
      </c>
      <c r="D209" s="7">
        <f t="shared" si="61"/>
        <v>-0.76376223150216127</v>
      </c>
      <c r="E209" s="4">
        <f t="shared" si="57"/>
        <v>0</v>
      </c>
      <c r="F209" s="2">
        <f t="shared" si="58"/>
        <v>0.40600000000000003</v>
      </c>
      <c r="G209" s="3">
        <f t="shared" si="59"/>
        <v>0.63368262987164914</v>
      </c>
      <c r="H209" s="3">
        <f t="shared" si="64"/>
        <v>4.1465329163371676</v>
      </c>
      <c r="I209" s="3">
        <f t="shared" si="65"/>
        <v>8.2930658326743352</v>
      </c>
      <c r="J209" s="29">
        <f t="shared" si="66"/>
        <v>298.29306583267436</v>
      </c>
      <c r="K209" s="3">
        <f t="shared" si="67"/>
        <v>0.23534833333333335</v>
      </c>
      <c r="L209" s="3">
        <f t="shared" si="70"/>
        <v>418.51518999999996</v>
      </c>
      <c r="M209" s="3">
        <f t="shared" si="68"/>
        <v>381.5790646410872</v>
      </c>
      <c r="N209" s="8">
        <f t="shared" si="62"/>
        <v>36.5790646410872</v>
      </c>
      <c r="O209" s="8">
        <f t="shared" si="63"/>
        <v>44.872130473761558</v>
      </c>
      <c r="P209" s="3"/>
      <c r="Q209" s="2">
        <f t="shared" si="71"/>
        <v>-9.6160315476584546E-2</v>
      </c>
      <c r="R209" s="3">
        <f t="shared" si="69"/>
        <v>-0.76928252381267637</v>
      </c>
      <c r="S209" s="3">
        <f t="shared" si="72"/>
        <v>3.9267735330971831E-2</v>
      </c>
      <c r="T209" s="3">
        <f t="shared" si="73"/>
        <v>7.8535470661943663E-2</v>
      </c>
      <c r="U209" s="8">
        <f t="shared" si="74"/>
        <v>0.22378886358416139</v>
      </c>
      <c r="V209" s="8">
        <f t="shared" si="75"/>
        <v>0.30232433424612282</v>
      </c>
    </row>
    <row r="210" spans="2:22">
      <c r="B210">
        <v>204</v>
      </c>
      <c r="C210" s="7">
        <f t="shared" si="60"/>
        <v>1</v>
      </c>
      <c r="D210" s="7">
        <f t="shared" si="61"/>
        <v>-0.86423968243045968</v>
      </c>
      <c r="E210" s="4">
        <f t="shared" ref="E210:E273" si="76">Step12</f>
        <v>0</v>
      </c>
      <c r="F210" s="2">
        <f t="shared" si="58"/>
        <v>0.40800000000000003</v>
      </c>
      <c r="G210" s="3">
        <f t="shared" si="59"/>
        <v>0.54376031756954035</v>
      </c>
      <c r="H210" s="3">
        <f t="shared" si="64"/>
        <v>4.1548398870067826</v>
      </c>
      <c r="I210" s="3">
        <f t="shared" si="65"/>
        <v>8.3096797740135653</v>
      </c>
      <c r="J210" s="29">
        <f t="shared" si="66"/>
        <v>298.30967977401355</v>
      </c>
      <c r="K210" s="3">
        <f t="shared" si="67"/>
        <v>0.23602666666666669</v>
      </c>
      <c r="L210" s="3">
        <f t="shared" si="70"/>
        <v>418.75121666666661</v>
      </c>
      <c r="M210" s="3">
        <f t="shared" si="68"/>
        <v>381.80350299354069</v>
      </c>
      <c r="N210" s="8">
        <f t="shared" si="62"/>
        <v>36.80350299354069</v>
      </c>
      <c r="O210" s="8">
        <f t="shared" si="63"/>
        <v>45.113182767554235</v>
      </c>
      <c r="P210" s="3"/>
      <c r="Q210" s="2">
        <f t="shared" si="71"/>
        <v>-8.9922312302108787E-2</v>
      </c>
      <c r="R210" s="3">
        <f t="shared" si="69"/>
        <v>-0.71937849841687029</v>
      </c>
      <c r="S210" s="3">
        <f t="shared" si="72"/>
        <v>8.3069706696150547E-3</v>
      </c>
      <c r="T210" s="3">
        <f t="shared" si="73"/>
        <v>1.6613941339230109E-2</v>
      </c>
      <c r="U210" s="8">
        <f t="shared" si="74"/>
        <v>0.22443835245348964</v>
      </c>
      <c r="V210" s="8">
        <f t="shared" si="75"/>
        <v>0.24105229379267712</v>
      </c>
    </row>
    <row r="211" spans="2:22">
      <c r="B211">
        <v>205</v>
      </c>
      <c r="C211" s="7">
        <f t="shared" si="60"/>
        <v>0.99144486137381072</v>
      </c>
      <c r="D211" s="7">
        <f t="shared" si="61"/>
        <v>-0.93846288623370921</v>
      </c>
      <c r="E211" s="4">
        <f t="shared" si="76"/>
        <v>0</v>
      </c>
      <c r="F211" s="2">
        <f t="shared" si="58"/>
        <v>0.41000000000000003</v>
      </c>
      <c r="G211" s="3">
        <f t="shared" si="59"/>
        <v>0.46298197514010153</v>
      </c>
      <c r="H211" s="3">
        <f t="shared" si="64"/>
        <v>4.1364349816266373</v>
      </c>
      <c r="I211" s="3">
        <f t="shared" si="65"/>
        <v>8.2728699632532745</v>
      </c>
      <c r="J211" s="29">
        <f t="shared" si="66"/>
        <v>298.2728699632533</v>
      </c>
      <c r="K211" s="3">
        <f t="shared" si="67"/>
        <v>0.23670833333333333</v>
      </c>
      <c r="L211" s="3">
        <f t="shared" si="70"/>
        <v>418.98792499999996</v>
      </c>
      <c r="M211" s="3">
        <f t="shared" si="68"/>
        <v>382.02858666381701</v>
      </c>
      <c r="N211" s="8">
        <f t="shared" si="62"/>
        <v>37.028586663817009</v>
      </c>
      <c r="O211" s="8">
        <f t="shared" si="63"/>
        <v>45.301456627070309</v>
      </c>
      <c r="P211" s="3"/>
      <c r="Q211" s="2">
        <f t="shared" si="71"/>
        <v>-8.0778342429438821E-2</v>
      </c>
      <c r="R211" s="3">
        <f t="shared" si="69"/>
        <v>-0.64622673943551057</v>
      </c>
      <c r="S211" s="3">
        <f t="shared" si="72"/>
        <v>-1.8404905380145387E-2</v>
      </c>
      <c r="T211" s="3">
        <f t="shared" si="73"/>
        <v>-3.6809810760290773E-2</v>
      </c>
      <c r="U211" s="8">
        <f t="shared" si="74"/>
        <v>0.22508367027631948</v>
      </c>
      <c r="V211" s="8">
        <f t="shared" si="75"/>
        <v>0.18827385951607312</v>
      </c>
    </row>
    <row r="212" spans="2:22">
      <c r="B212">
        <v>206</v>
      </c>
      <c r="C212" s="7">
        <f t="shared" si="60"/>
        <v>0.96592582628906865</v>
      </c>
      <c r="D212" s="7">
        <f t="shared" si="61"/>
        <v>-0.98417705830217705</v>
      </c>
      <c r="E212" s="4">
        <f t="shared" si="76"/>
        <v>0</v>
      </c>
      <c r="F212" s="2">
        <f t="shared" si="58"/>
        <v>0.41200000000000003</v>
      </c>
      <c r="G212" s="3">
        <f t="shared" si="59"/>
        <v>0.39374876798689162</v>
      </c>
      <c r="H212" s="3">
        <f t="shared" si="64"/>
        <v>4.0961776322669268</v>
      </c>
      <c r="I212" s="3">
        <f t="shared" si="65"/>
        <v>8.1923552645338535</v>
      </c>
      <c r="J212" s="29">
        <f t="shared" si="66"/>
        <v>298.19235526453383</v>
      </c>
      <c r="K212" s="3">
        <f t="shared" si="67"/>
        <v>0.23739333333333335</v>
      </c>
      <c r="L212" s="3">
        <f t="shared" si="70"/>
        <v>419.22531833333329</v>
      </c>
      <c r="M212" s="3">
        <f t="shared" si="68"/>
        <v>382.25431283016627</v>
      </c>
      <c r="N212" s="8">
        <f t="shared" si="62"/>
        <v>37.25431283016627</v>
      </c>
      <c r="O212" s="8">
        <f t="shared" si="63"/>
        <v>45.446668094700101</v>
      </c>
      <c r="P212" s="3"/>
      <c r="Q212" s="2">
        <f t="shared" si="71"/>
        <v>-6.9233207153209908E-2</v>
      </c>
      <c r="R212" s="3">
        <f t="shared" si="69"/>
        <v>-0.55386565722567926</v>
      </c>
      <c r="S212" s="3">
        <f t="shared" si="72"/>
        <v>-4.0257349359710481E-2</v>
      </c>
      <c r="T212" s="3">
        <f t="shared" si="73"/>
        <v>-8.0514698719420963E-2</v>
      </c>
      <c r="U212" s="8">
        <f t="shared" si="74"/>
        <v>0.22572616634926135</v>
      </c>
      <c r="V212" s="8">
        <f t="shared" si="75"/>
        <v>0.14521146762979242</v>
      </c>
    </row>
    <row r="213" spans="2:22">
      <c r="B213">
        <v>207</v>
      </c>
      <c r="C213" s="7">
        <f t="shared" si="60"/>
        <v>0.92387953251128696</v>
      </c>
      <c r="D213" s="7">
        <f t="shared" si="61"/>
        <v>-0.99999347373118852</v>
      </c>
      <c r="E213" s="4">
        <f t="shared" si="76"/>
        <v>0</v>
      </c>
      <c r="F213" s="2">
        <f t="shared" si="58"/>
        <v>0.41400000000000003</v>
      </c>
      <c r="G213" s="3">
        <f t="shared" si="59"/>
        <v>0.33788605878009847</v>
      </c>
      <c r="H213" s="3">
        <f t="shared" si="64"/>
        <v>4.0393249072692639</v>
      </c>
      <c r="I213" s="3">
        <f t="shared" si="65"/>
        <v>8.0786498145385277</v>
      </c>
      <c r="J213" s="29">
        <f t="shared" si="66"/>
        <v>298.07864981453855</v>
      </c>
      <c r="K213" s="3">
        <f t="shared" si="67"/>
        <v>0.23808166666666666</v>
      </c>
      <c r="L213" s="3">
        <f t="shared" si="70"/>
        <v>419.46339999999998</v>
      </c>
      <c r="M213" s="3">
        <f t="shared" si="68"/>
        <v>382.48068013031087</v>
      </c>
      <c r="N213" s="8">
        <f t="shared" si="62"/>
        <v>37.480680130310873</v>
      </c>
      <c r="O213" s="8">
        <f t="shared" si="63"/>
        <v>45.559329944849424</v>
      </c>
      <c r="P213" s="3"/>
      <c r="Q213" s="2">
        <f t="shared" si="71"/>
        <v>-5.5862709206793149E-2</v>
      </c>
      <c r="R213" s="3">
        <f t="shared" si="69"/>
        <v>-0.44690167365434519</v>
      </c>
      <c r="S213" s="3">
        <f t="shared" si="72"/>
        <v>-5.6852724997662918E-2</v>
      </c>
      <c r="T213" s="3">
        <f t="shared" si="73"/>
        <v>-0.11370544999532584</v>
      </c>
      <c r="U213" s="8">
        <f t="shared" si="74"/>
        <v>0.22636730014460227</v>
      </c>
      <c r="V213" s="8">
        <f t="shared" si="75"/>
        <v>0.11266185014932262</v>
      </c>
    </row>
    <row r="214" spans="2:22">
      <c r="B214">
        <v>208</v>
      </c>
      <c r="C214" s="7">
        <f t="shared" si="60"/>
        <v>0.8660254037844386</v>
      </c>
      <c r="D214" s="7">
        <f t="shared" si="61"/>
        <v>-0.98543165460732485</v>
      </c>
      <c r="E214" s="4">
        <f t="shared" si="76"/>
        <v>0</v>
      </c>
      <c r="F214" s="2">
        <f t="shared" si="58"/>
        <v>0.41600000000000004</v>
      </c>
      <c r="G214" s="3">
        <f t="shared" si="59"/>
        <v>0.29659374917711379</v>
      </c>
      <c r="H214" s="3">
        <f t="shared" si="64"/>
        <v>3.9713110802666578</v>
      </c>
      <c r="I214" s="3">
        <f t="shared" si="65"/>
        <v>7.9426221605333156</v>
      </c>
      <c r="J214" s="29">
        <f t="shared" si="66"/>
        <v>297.94262216053329</v>
      </c>
      <c r="K214" s="3">
        <f t="shared" si="67"/>
        <v>0.23877333333333337</v>
      </c>
      <c r="L214" s="3">
        <f t="shared" si="70"/>
        <v>419.70217333333329</v>
      </c>
      <c r="M214" s="3">
        <f t="shared" si="68"/>
        <v>382.70768871042532</v>
      </c>
      <c r="N214" s="8">
        <f t="shared" si="62"/>
        <v>37.707688710425316</v>
      </c>
      <c r="O214" s="8">
        <f t="shared" si="63"/>
        <v>45.650310870958606</v>
      </c>
      <c r="P214" s="3"/>
      <c r="Q214" s="2">
        <f t="shared" si="71"/>
        <v>-4.1292309602984689E-2</v>
      </c>
      <c r="R214" s="3">
        <f t="shared" si="69"/>
        <v>-0.33033847682387751</v>
      </c>
      <c r="S214" s="3">
        <f t="shared" si="72"/>
        <v>-6.8013827002606053E-2</v>
      </c>
      <c r="T214" s="3">
        <f t="shared" si="73"/>
        <v>-0.13602765400521211</v>
      </c>
      <c r="U214" s="8">
        <f t="shared" si="74"/>
        <v>0.22700858011444325</v>
      </c>
      <c r="V214" s="8">
        <f t="shared" si="75"/>
        <v>9.0980926109182292E-2</v>
      </c>
    </row>
    <row r="215" spans="2:22">
      <c r="B215">
        <v>209</v>
      </c>
      <c r="C215" s="7">
        <f t="shared" si="60"/>
        <v>0.79335334029123461</v>
      </c>
      <c r="D215" s="7">
        <f t="shared" si="61"/>
        <v>-0.94093396617444436</v>
      </c>
      <c r="E215" s="4">
        <f t="shared" si="76"/>
        <v>0</v>
      </c>
      <c r="F215" s="2">
        <f t="shared" si="58"/>
        <v>0.41799999999999998</v>
      </c>
      <c r="G215" s="3">
        <f t="shared" si="59"/>
        <v>0.27041937411679023</v>
      </c>
      <c r="H215" s="3">
        <f t="shared" si="64"/>
        <v>3.8975274108197868</v>
      </c>
      <c r="I215" s="3">
        <f t="shared" si="65"/>
        <v>7.7950548216395736</v>
      </c>
      <c r="J215" s="29">
        <f t="shared" si="66"/>
        <v>297.79505482163955</v>
      </c>
      <c r="K215" s="3">
        <f t="shared" si="67"/>
        <v>0.23946833333333331</v>
      </c>
      <c r="L215" s="3">
        <f t="shared" si="70"/>
        <v>419.94164166666661</v>
      </c>
      <c r="M215" s="3">
        <f t="shared" si="68"/>
        <v>382.93534021298882</v>
      </c>
      <c r="N215" s="8">
        <f t="shared" si="62"/>
        <v>37.93534021298882</v>
      </c>
      <c r="O215" s="8">
        <f t="shared" si="63"/>
        <v>45.730395034628373</v>
      </c>
      <c r="P215" s="3"/>
      <c r="Q215" s="2">
        <f t="shared" si="71"/>
        <v>-2.6174375060323551E-2</v>
      </c>
      <c r="R215" s="3">
        <f t="shared" si="69"/>
        <v>-0.20939500048258841</v>
      </c>
      <c r="S215" s="3">
        <f t="shared" si="72"/>
        <v>-7.3783669446870981E-2</v>
      </c>
      <c r="T215" s="3">
        <f t="shared" si="73"/>
        <v>-0.14756733889374196</v>
      </c>
      <c r="U215" s="8">
        <f t="shared" si="74"/>
        <v>0.22765150256350353</v>
      </c>
      <c r="V215" s="8">
        <f t="shared" si="75"/>
        <v>8.0084163669766895E-2</v>
      </c>
    </row>
    <row r="216" spans="2:22">
      <c r="B216">
        <v>210</v>
      </c>
      <c r="C216" s="7">
        <f t="shared" si="60"/>
        <v>0.70710678118654891</v>
      </c>
      <c r="D216" s="7">
        <f t="shared" si="61"/>
        <v>-0.86785217847083274</v>
      </c>
      <c r="E216" s="4">
        <f t="shared" si="76"/>
        <v>0</v>
      </c>
      <c r="F216" s="2">
        <f t="shared" si="58"/>
        <v>0.42</v>
      </c>
      <c r="G216" s="3">
        <f t="shared" si="59"/>
        <v>0.25925460271571615</v>
      </c>
      <c r="H216" s="3">
        <f t="shared" si="64"/>
        <v>3.823109769922481</v>
      </c>
      <c r="I216" s="3">
        <f t="shared" si="65"/>
        <v>7.6462195398449619</v>
      </c>
      <c r="J216" s="29">
        <f t="shared" si="66"/>
        <v>297.64621953984494</v>
      </c>
      <c r="K216" s="3">
        <f t="shared" si="67"/>
        <v>0.24016666666666667</v>
      </c>
      <c r="L216" s="3">
        <f t="shared" si="70"/>
        <v>420.18180833333327</v>
      </c>
      <c r="M216" s="3">
        <f t="shared" si="68"/>
        <v>383.16363770569518</v>
      </c>
      <c r="N216" s="8">
        <f t="shared" si="62"/>
        <v>38.16363770569518</v>
      </c>
      <c r="O216" s="8">
        <f t="shared" si="63"/>
        <v>45.809857245540115</v>
      </c>
      <c r="P216" s="3"/>
      <c r="Q216" s="2">
        <f t="shared" si="71"/>
        <v>-1.1164771401074081E-2</v>
      </c>
      <c r="R216" s="3">
        <f t="shared" si="69"/>
        <v>-8.9318171208592645E-2</v>
      </c>
      <c r="S216" s="3">
        <f t="shared" si="72"/>
        <v>-7.4417640897305848E-2</v>
      </c>
      <c r="T216" s="3">
        <f t="shared" si="73"/>
        <v>-0.1488352817946117</v>
      </c>
      <c r="U216" s="8">
        <f t="shared" si="74"/>
        <v>0.22829749270636057</v>
      </c>
      <c r="V216" s="8">
        <f t="shared" si="75"/>
        <v>7.9462210911742659E-2</v>
      </c>
    </row>
    <row r="217" spans="2:22">
      <c r="B217">
        <v>211</v>
      </c>
      <c r="C217" s="7">
        <f t="shared" si="60"/>
        <v>0.60876142900872166</v>
      </c>
      <c r="D217" s="7">
        <f t="shared" si="61"/>
        <v>-0.76840640167393082</v>
      </c>
      <c r="E217" s="4">
        <f t="shared" si="76"/>
        <v>0</v>
      </c>
      <c r="F217" s="2">
        <f t="shared" si="58"/>
        <v>0.42199999999999999</v>
      </c>
      <c r="G217" s="3">
        <f t="shared" si="59"/>
        <v>0.26235502733479082</v>
      </c>
      <c r="H217" s="3">
        <f t="shared" si="64"/>
        <v>3.7527413934460245</v>
      </c>
      <c r="I217" s="3">
        <f t="shared" si="65"/>
        <v>7.5054827868920491</v>
      </c>
      <c r="J217" s="29">
        <f t="shared" si="66"/>
        <v>297.50548278689206</v>
      </c>
      <c r="K217" s="3">
        <f t="shared" si="67"/>
        <v>0.24086833333333335</v>
      </c>
      <c r="L217" s="3">
        <f t="shared" si="70"/>
        <v>420.42267666666658</v>
      </c>
      <c r="M217" s="3">
        <f t="shared" si="68"/>
        <v>383.39258555562787</v>
      </c>
      <c r="N217" s="8">
        <f t="shared" si="62"/>
        <v>38.392585555627875</v>
      </c>
      <c r="O217" s="8">
        <f t="shared" si="63"/>
        <v>45.898068342519935</v>
      </c>
      <c r="P217" s="3"/>
      <c r="Q217" s="2">
        <f t="shared" si="71"/>
        <v>3.1004246190746709E-3</v>
      </c>
      <c r="R217" s="3">
        <f t="shared" si="69"/>
        <v>2.4803396952597367E-2</v>
      </c>
      <c r="S217" s="3">
        <f t="shared" si="72"/>
        <v>-7.036837647645644E-2</v>
      </c>
      <c r="T217" s="3">
        <f t="shared" si="73"/>
        <v>-0.14073675295291288</v>
      </c>
      <c r="U217" s="8">
        <f t="shared" si="74"/>
        <v>0.22894784993269468</v>
      </c>
      <c r="V217" s="8">
        <f t="shared" si="75"/>
        <v>8.8211096979819104E-2</v>
      </c>
    </row>
    <row r="218" spans="2:22">
      <c r="B218">
        <v>212</v>
      </c>
      <c r="C218" s="7">
        <f t="shared" si="60"/>
        <v>0.50000000000000044</v>
      </c>
      <c r="D218" s="7">
        <f t="shared" si="61"/>
        <v>-0.64561764263247046</v>
      </c>
      <c r="E218" s="4">
        <f t="shared" si="76"/>
        <v>0</v>
      </c>
      <c r="F218" s="2">
        <f t="shared" si="58"/>
        <v>0.42399999999999999</v>
      </c>
      <c r="G218" s="3">
        <f t="shared" si="59"/>
        <v>0.27838235736752998</v>
      </c>
      <c r="H218" s="3">
        <f t="shared" si="64"/>
        <v>3.6904774609337374</v>
      </c>
      <c r="I218" s="3">
        <f t="shared" si="65"/>
        <v>7.3809549218674748</v>
      </c>
      <c r="J218" s="29">
        <f t="shared" si="66"/>
        <v>297.3809549218675</v>
      </c>
      <c r="K218" s="3">
        <f t="shared" si="67"/>
        <v>0.24157333333333333</v>
      </c>
      <c r="L218" s="3">
        <f t="shared" si="70"/>
        <v>420.66424999999992</v>
      </c>
      <c r="M218" s="3">
        <f t="shared" si="68"/>
        <v>383.62218925476503</v>
      </c>
      <c r="N218" s="8">
        <f t="shared" si="62"/>
        <v>38.622189254765033</v>
      </c>
      <c r="O218" s="8">
        <f t="shared" si="63"/>
        <v>46.003144176632532</v>
      </c>
      <c r="P218" s="3"/>
      <c r="Q218" s="2">
        <f t="shared" si="71"/>
        <v>1.6027330032739151E-2</v>
      </c>
      <c r="R218" s="3">
        <f t="shared" si="69"/>
        <v>0.12821864026191321</v>
      </c>
      <c r="S218" s="3">
        <f t="shared" si="72"/>
        <v>-6.2263932512287123E-2</v>
      </c>
      <c r="T218" s="3">
        <f t="shared" si="73"/>
        <v>-0.12452786502457425</v>
      </c>
      <c r="U218" s="8">
        <f t="shared" si="74"/>
        <v>0.22960369913715795</v>
      </c>
      <c r="V218" s="8">
        <f t="shared" si="75"/>
        <v>0.10507583411259702</v>
      </c>
    </row>
    <row r="219" spans="2:22">
      <c r="B219">
        <v>213</v>
      </c>
      <c r="C219" s="7">
        <f t="shared" si="60"/>
        <v>0.38268343236508956</v>
      </c>
      <c r="D219" s="7">
        <f t="shared" si="61"/>
        <v>-0.50321603141290738</v>
      </c>
      <c r="E219" s="4">
        <f t="shared" si="76"/>
        <v>0</v>
      </c>
      <c r="F219" s="2">
        <f t="shared" si="58"/>
        <v>0.42599999999999999</v>
      </c>
      <c r="G219" s="3">
        <f t="shared" si="59"/>
        <v>0.30546740095218217</v>
      </c>
      <c r="H219" s="3">
        <f t="shared" si="64"/>
        <v>3.6395973959730954</v>
      </c>
      <c r="I219" s="3">
        <f t="shared" si="65"/>
        <v>7.2791947919461908</v>
      </c>
      <c r="J219" s="29">
        <f t="shared" si="66"/>
        <v>297.27919479194617</v>
      </c>
      <c r="K219" s="3">
        <f t="shared" si="67"/>
        <v>0.24228166666666665</v>
      </c>
      <c r="L219" s="3">
        <f t="shared" si="70"/>
        <v>420.90653166666658</v>
      </c>
      <c r="M219" s="3">
        <f t="shared" si="68"/>
        <v>383.8524552045148</v>
      </c>
      <c r="N219" s="8">
        <f t="shared" si="62"/>
        <v>38.852455204514797</v>
      </c>
      <c r="O219" s="8">
        <f t="shared" si="63"/>
        <v>46.131649996460965</v>
      </c>
      <c r="P219" s="3"/>
      <c r="Q219" s="2">
        <f t="shared" si="71"/>
        <v>2.7085043584652191E-2</v>
      </c>
      <c r="R219" s="3">
        <f t="shared" si="69"/>
        <v>0.21668034867721753</v>
      </c>
      <c r="S219" s="3">
        <f t="shared" si="72"/>
        <v>-5.0880064960642013E-2</v>
      </c>
      <c r="T219" s="3">
        <f t="shared" si="73"/>
        <v>-0.10176012992128403</v>
      </c>
      <c r="U219" s="8">
        <f t="shared" si="74"/>
        <v>0.23026594974976433</v>
      </c>
      <c r="V219" s="8">
        <f t="shared" si="75"/>
        <v>0.12850581982843323</v>
      </c>
    </row>
    <row r="220" spans="2:22">
      <c r="B220">
        <v>214</v>
      </c>
      <c r="C220" s="7">
        <f t="shared" si="60"/>
        <v>0.2588190451025198</v>
      </c>
      <c r="D220" s="7">
        <f t="shared" si="61"/>
        <v>-0.34552750579379121</v>
      </c>
      <c r="E220" s="4">
        <f t="shared" si="76"/>
        <v>0</v>
      </c>
      <c r="F220" s="2">
        <f t="shared" si="58"/>
        <v>0.42799999999999999</v>
      </c>
      <c r="G220" s="3">
        <f t="shared" si="59"/>
        <v>0.34129153930872858</v>
      </c>
      <c r="H220" s="3">
        <f t="shared" si="64"/>
        <v>3.6024897943652432</v>
      </c>
      <c r="I220" s="3">
        <f t="shared" si="65"/>
        <v>7.2049795887304864</v>
      </c>
      <c r="J220" s="29">
        <f t="shared" si="66"/>
        <v>297.20497958873051</v>
      </c>
      <c r="K220" s="3">
        <f t="shared" si="67"/>
        <v>0.24299333333333331</v>
      </c>
      <c r="L220" s="3">
        <f t="shared" si="70"/>
        <v>421.14952499999993</v>
      </c>
      <c r="M220" s="3">
        <f t="shared" si="68"/>
        <v>384.08339046834323</v>
      </c>
      <c r="N220" s="8">
        <f t="shared" si="62"/>
        <v>39.083390468343225</v>
      </c>
      <c r="O220" s="8">
        <f t="shared" si="63"/>
        <v>46.288370057073735</v>
      </c>
      <c r="P220" s="3"/>
      <c r="Q220" s="2">
        <f t="shared" si="71"/>
        <v>3.5824138356546409E-2</v>
      </c>
      <c r="R220" s="3">
        <f t="shared" si="69"/>
        <v>0.28659310685237127</v>
      </c>
      <c r="S220" s="3">
        <f t="shared" si="72"/>
        <v>-3.7107601607852203E-2</v>
      </c>
      <c r="T220" s="3">
        <f t="shared" si="73"/>
        <v>-7.4215203215704406E-2</v>
      </c>
      <c r="U220" s="8">
        <f t="shared" si="74"/>
        <v>0.23093526382842811</v>
      </c>
      <c r="V220" s="8">
        <f t="shared" si="75"/>
        <v>0.15672006061276988</v>
      </c>
    </row>
    <row r="221" spans="2:22">
      <c r="B221">
        <v>215</v>
      </c>
      <c r="C221" s="7">
        <f t="shared" si="60"/>
        <v>0.13052619222005341</v>
      </c>
      <c r="D221" s="7">
        <f t="shared" si="61"/>
        <v>-0.17734239605568491</v>
      </c>
      <c r="E221" s="4">
        <f t="shared" si="76"/>
        <v>0</v>
      </c>
      <c r="F221" s="2">
        <f t="shared" si="58"/>
        <v>0.43</v>
      </c>
      <c r="G221" s="3">
        <f t="shared" si="59"/>
        <v>0.38318379616436848</v>
      </c>
      <c r="H221" s="3">
        <f t="shared" si="64"/>
        <v>3.580573740086002</v>
      </c>
      <c r="I221" s="3">
        <f t="shared" si="65"/>
        <v>7.1611474801720041</v>
      </c>
      <c r="J221" s="29">
        <f t="shared" si="66"/>
        <v>297.16114748017202</v>
      </c>
      <c r="K221" s="3">
        <f t="shared" si="67"/>
        <v>0.24370833333333333</v>
      </c>
      <c r="L221" s="3">
        <f t="shared" si="70"/>
        <v>421.39323333333328</v>
      </c>
      <c r="M221" s="3">
        <f t="shared" si="68"/>
        <v>384.31500250259791</v>
      </c>
      <c r="N221" s="8">
        <f t="shared" si="62"/>
        <v>39.315002502597906</v>
      </c>
      <c r="O221" s="8">
        <f t="shared" si="63"/>
        <v>46.476149982769925</v>
      </c>
      <c r="P221" s="3"/>
      <c r="Q221" s="2">
        <f t="shared" si="71"/>
        <v>4.1892256855639909E-2</v>
      </c>
      <c r="R221" s="3">
        <f t="shared" si="69"/>
        <v>0.33513805484511927</v>
      </c>
      <c r="S221" s="3">
        <f t="shared" si="72"/>
        <v>-2.1916054279241148E-2</v>
      </c>
      <c r="T221" s="3">
        <f t="shared" si="73"/>
        <v>-4.3832108558482297E-2</v>
      </c>
      <c r="U221" s="8">
        <f t="shared" si="74"/>
        <v>0.23161203425468102</v>
      </c>
      <c r="V221" s="8">
        <f t="shared" si="75"/>
        <v>0.18777992569619073</v>
      </c>
    </row>
    <row r="222" spans="2:22">
      <c r="B222">
        <v>216</v>
      </c>
      <c r="C222" s="7">
        <f t="shared" si="60"/>
        <v>1.102633609417758E-15</v>
      </c>
      <c r="D222" s="7">
        <f t="shared" si="61"/>
        <v>-3.7699022545069384E-3</v>
      </c>
      <c r="E222" s="4">
        <f t="shared" si="76"/>
        <v>0</v>
      </c>
      <c r="F222" s="2">
        <f t="shared" si="58"/>
        <v>0.432</v>
      </c>
      <c r="G222" s="3">
        <f t="shared" si="59"/>
        <v>0.42823009774549414</v>
      </c>
      <c r="H222" s="3">
        <f t="shared" si="64"/>
        <v>3.5742590040619322</v>
      </c>
      <c r="I222" s="3">
        <f t="shared" si="65"/>
        <v>7.1485180081238644</v>
      </c>
      <c r="J222" s="29">
        <f t="shared" si="66"/>
        <v>297.14851800812386</v>
      </c>
      <c r="K222" s="3">
        <f t="shared" si="67"/>
        <v>0.24442666666666668</v>
      </c>
      <c r="L222" s="3">
        <f t="shared" si="70"/>
        <v>421.63765999999993</v>
      </c>
      <c r="M222" s="3">
        <f t="shared" si="68"/>
        <v>384.54729887632197</v>
      </c>
      <c r="N222" s="8">
        <f t="shared" si="62"/>
        <v>39.547298876321975</v>
      </c>
      <c r="O222" s="8">
        <f t="shared" si="63"/>
        <v>46.695816884445833</v>
      </c>
      <c r="P222" s="3"/>
      <c r="Q222" s="2">
        <f t="shared" si="71"/>
        <v>4.5046301581125658E-2</v>
      </c>
      <c r="R222" s="3">
        <f t="shared" si="69"/>
        <v>0.36037041264900527</v>
      </c>
      <c r="S222" s="3">
        <f t="shared" si="72"/>
        <v>-6.3147360240698447E-3</v>
      </c>
      <c r="T222" s="3">
        <f t="shared" si="73"/>
        <v>-1.2629472048139689E-2</v>
      </c>
      <c r="U222" s="8">
        <f t="shared" si="74"/>
        <v>0.23229637372406842</v>
      </c>
      <c r="V222" s="8">
        <f t="shared" si="75"/>
        <v>0.21966690167590741</v>
      </c>
    </row>
    <row r="223" spans="2:22">
      <c r="B223">
        <v>217</v>
      </c>
      <c r="C223" s="7">
        <f t="shared" si="60"/>
        <v>-0.13052619222005124</v>
      </c>
      <c r="D223" s="7">
        <f t="shared" si="61"/>
        <v>0.16991711526900546</v>
      </c>
      <c r="E223" s="4">
        <f t="shared" si="76"/>
        <v>0</v>
      </c>
      <c r="F223" s="2">
        <f t="shared" si="58"/>
        <v>0.434</v>
      </c>
      <c r="G223" s="3">
        <f t="shared" si="59"/>
        <v>0.47339092304895425</v>
      </c>
      <c r="H223" s="3">
        <f t="shared" si="64"/>
        <v>3.5829462782274857</v>
      </c>
      <c r="I223" s="3">
        <f t="shared" si="65"/>
        <v>7.1658925564549714</v>
      </c>
      <c r="J223" s="29">
        <f t="shared" si="66"/>
        <v>297.16589255645499</v>
      </c>
      <c r="K223" s="3">
        <f t="shared" si="67"/>
        <v>0.24514833333333333</v>
      </c>
      <c r="L223" s="3">
        <f t="shared" si="70"/>
        <v>421.88280833333329</v>
      </c>
      <c r="M223" s="3">
        <f t="shared" si="68"/>
        <v>384.78028699117266</v>
      </c>
      <c r="N223" s="8">
        <f t="shared" si="62"/>
        <v>39.780286991172659</v>
      </c>
      <c r="O223" s="8">
        <f t="shared" si="63"/>
        <v>46.946179547627651</v>
      </c>
      <c r="P223" s="3"/>
      <c r="Q223" s="2">
        <f t="shared" si="71"/>
        <v>4.5160825303460106E-2</v>
      </c>
      <c r="R223" s="3">
        <f t="shared" si="69"/>
        <v>0.36128660242768085</v>
      </c>
      <c r="S223" s="3">
        <f t="shared" si="72"/>
        <v>8.6872741655534824E-3</v>
      </c>
      <c r="T223" s="3">
        <f t="shared" si="73"/>
        <v>1.7374548331106965E-2</v>
      </c>
      <c r="U223" s="8">
        <f t="shared" si="74"/>
        <v>0.23298811485068427</v>
      </c>
      <c r="V223" s="8">
        <f t="shared" si="75"/>
        <v>0.25036266318181788</v>
      </c>
    </row>
    <row r="224" spans="2:22">
      <c r="B224">
        <v>218</v>
      </c>
      <c r="C224" s="7">
        <f t="shared" si="60"/>
        <v>-0.25881904510252113</v>
      </c>
      <c r="D224" s="7">
        <f t="shared" si="61"/>
        <v>0.3384423171229386</v>
      </c>
      <c r="E224" s="4">
        <f t="shared" si="76"/>
        <v>0</v>
      </c>
      <c r="F224" s="2">
        <f t="shared" si="58"/>
        <v>0.436</v>
      </c>
      <c r="G224" s="3">
        <f t="shared" si="59"/>
        <v>0.51562327202041747</v>
      </c>
      <c r="H224" s="3">
        <f t="shared" si="64"/>
        <v>3.605067220730755</v>
      </c>
      <c r="I224" s="3">
        <f t="shared" si="65"/>
        <v>7.2101344414615101</v>
      </c>
      <c r="J224" s="29">
        <f t="shared" si="66"/>
        <v>297.21013444146149</v>
      </c>
      <c r="K224" s="3">
        <f t="shared" si="67"/>
        <v>0.24587333333333336</v>
      </c>
      <c r="L224" s="3">
        <f t="shared" si="70"/>
        <v>422.12868166666664</v>
      </c>
      <c r="M224" s="3">
        <f t="shared" si="68"/>
        <v>385.01397381249211</v>
      </c>
      <c r="N224" s="8">
        <f t="shared" si="62"/>
        <v>40.013973812492111</v>
      </c>
      <c r="O224" s="8">
        <f t="shared" si="63"/>
        <v>47.224108253953602</v>
      </c>
      <c r="P224" s="3"/>
      <c r="Q224" s="2">
        <f t="shared" si="71"/>
        <v>4.2232348971463218E-2</v>
      </c>
      <c r="R224" s="3">
        <f t="shared" si="69"/>
        <v>0.33785879177170575</v>
      </c>
      <c r="S224" s="3">
        <f t="shared" si="72"/>
        <v>2.2120942503269347E-2</v>
      </c>
      <c r="T224" s="3">
        <f t="shared" si="73"/>
        <v>4.4241885006538695E-2</v>
      </c>
      <c r="U224" s="8">
        <f t="shared" si="74"/>
        <v>0.23368682131945206</v>
      </c>
      <c r="V224" s="8">
        <f t="shared" si="75"/>
        <v>0.27792870632595168</v>
      </c>
    </row>
    <row r="225" spans="2:22">
      <c r="B225">
        <v>219</v>
      </c>
      <c r="C225" s="7">
        <f t="shared" si="60"/>
        <v>-0.38268343236509078</v>
      </c>
      <c r="D225" s="7">
        <f t="shared" si="61"/>
        <v>0.49668617178585706</v>
      </c>
      <c r="E225" s="4">
        <f t="shared" si="76"/>
        <v>0</v>
      </c>
      <c r="F225" s="2">
        <f t="shared" si="58"/>
        <v>0.438</v>
      </c>
      <c r="G225" s="3">
        <f t="shared" si="59"/>
        <v>0.55200273942076628</v>
      </c>
      <c r="H225" s="3">
        <f t="shared" si="64"/>
        <v>3.6381627220787176</v>
      </c>
      <c r="I225" s="3">
        <f t="shared" si="65"/>
        <v>7.2763254441574352</v>
      </c>
      <c r="J225" s="29">
        <f t="shared" si="66"/>
        <v>297.27632544415741</v>
      </c>
      <c r="K225" s="3">
        <f t="shared" si="67"/>
        <v>0.24660166666666669</v>
      </c>
      <c r="L225" s="3">
        <f t="shared" si="70"/>
        <v>422.3752833333333</v>
      </c>
      <c r="M225" s="3">
        <f t="shared" si="68"/>
        <v>385.24836562213892</v>
      </c>
      <c r="N225" s="8">
        <f t="shared" si="62"/>
        <v>40.24836562213892</v>
      </c>
      <c r="O225" s="8">
        <f t="shared" si="63"/>
        <v>47.524691066296327</v>
      </c>
      <c r="P225" s="3"/>
      <c r="Q225" s="2">
        <f t="shared" si="71"/>
        <v>3.6379467400348808E-2</v>
      </c>
      <c r="R225" s="3">
        <f t="shared" si="69"/>
        <v>0.29103573920279047</v>
      </c>
      <c r="S225" s="3">
        <f t="shared" si="72"/>
        <v>3.3095501347962575E-2</v>
      </c>
      <c r="T225" s="3">
        <f t="shared" si="73"/>
        <v>6.619100269592515E-2</v>
      </c>
      <c r="U225" s="8">
        <f t="shared" si="74"/>
        <v>0.23439180964680872</v>
      </c>
      <c r="V225" s="8">
        <f t="shared" si="75"/>
        <v>0.30058281234272499</v>
      </c>
    </row>
    <row r="226" spans="2:22">
      <c r="B226">
        <v>220</v>
      </c>
      <c r="C226" s="7">
        <f t="shared" si="60"/>
        <v>-0.4999999999999985</v>
      </c>
      <c r="D226" s="7">
        <f t="shared" si="61"/>
        <v>0.63984147895117272</v>
      </c>
      <c r="E226" s="4">
        <f t="shared" si="76"/>
        <v>0</v>
      </c>
      <c r="F226" s="2">
        <f t="shared" si="58"/>
        <v>0.44</v>
      </c>
      <c r="G226" s="3">
        <f t="shared" si="59"/>
        <v>0.57984147895117422</v>
      </c>
      <c r="H226" s="3">
        <f t="shared" si="64"/>
        <v>3.6789964906384909</v>
      </c>
      <c r="I226" s="3">
        <f t="shared" si="65"/>
        <v>7.3579929812769818</v>
      </c>
      <c r="J226" s="29">
        <f t="shared" si="66"/>
        <v>297.35799298127699</v>
      </c>
      <c r="K226" s="3">
        <f t="shared" si="67"/>
        <v>0.24733333333333332</v>
      </c>
      <c r="L226" s="3">
        <f t="shared" si="70"/>
        <v>422.62261666666666</v>
      </c>
      <c r="M226" s="3">
        <f t="shared" si="68"/>
        <v>385.48346780287875</v>
      </c>
      <c r="N226" s="8">
        <f t="shared" si="62"/>
        <v>40.483467802878749</v>
      </c>
      <c r="O226" s="8">
        <f t="shared" si="63"/>
        <v>47.841460784155743</v>
      </c>
      <c r="P226" s="3"/>
      <c r="Q226" s="2">
        <f t="shared" si="71"/>
        <v>2.7838739530407941E-2</v>
      </c>
      <c r="R226" s="3">
        <f t="shared" si="69"/>
        <v>0.22270991624326353</v>
      </c>
      <c r="S226" s="3">
        <f t="shared" si="72"/>
        <v>4.0833768559773276E-2</v>
      </c>
      <c r="T226" s="3">
        <f t="shared" si="73"/>
        <v>8.1667537119546552E-2</v>
      </c>
      <c r="U226" s="8">
        <f t="shared" si="74"/>
        <v>0.23510218073982969</v>
      </c>
      <c r="V226" s="8">
        <f t="shared" si="75"/>
        <v>0.31676971785941532</v>
      </c>
    </row>
    <row r="227" spans="2:22">
      <c r="B227">
        <v>221</v>
      </c>
      <c r="C227" s="7">
        <f t="shared" si="60"/>
        <v>-0.60876142900871988</v>
      </c>
      <c r="D227" s="7">
        <f t="shared" si="61"/>
        <v>0.76355940473868611</v>
      </c>
      <c r="E227" s="4">
        <f t="shared" si="76"/>
        <v>0</v>
      </c>
      <c r="F227" s="2">
        <f t="shared" si="58"/>
        <v>0.442</v>
      </c>
      <c r="G227" s="3">
        <f t="shared" si="59"/>
        <v>0.59679797572996618</v>
      </c>
      <c r="H227" s="3">
        <f t="shared" si="64"/>
        <v>3.7236998416476168</v>
      </c>
      <c r="I227" s="3">
        <f t="shared" si="65"/>
        <v>7.4473996832952336</v>
      </c>
      <c r="J227" s="29">
        <f t="shared" si="66"/>
        <v>297.44739968329526</v>
      </c>
      <c r="K227" s="3">
        <f t="shared" si="67"/>
        <v>0.24806833333333334</v>
      </c>
      <c r="L227" s="3">
        <f t="shared" si="70"/>
        <v>422.87068499999998</v>
      </c>
      <c r="M227" s="3">
        <f t="shared" si="68"/>
        <v>385.71928466299062</v>
      </c>
      <c r="N227" s="8">
        <f t="shared" si="62"/>
        <v>40.719284662990617</v>
      </c>
      <c r="O227" s="8">
        <f t="shared" si="63"/>
        <v>48.166684346285876</v>
      </c>
      <c r="P227" s="3"/>
      <c r="Q227" s="2">
        <f t="shared" si="71"/>
        <v>1.6956496778791963E-2</v>
      </c>
      <c r="R227" s="3">
        <f t="shared" si="69"/>
        <v>0.1356519742303357</v>
      </c>
      <c r="S227" s="3">
        <f t="shared" si="72"/>
        <v>4.4703351009125925E-2</v>
      </c>
      <c r="T227" s="3">
        <f t="shared" si="73"/>
        <v>8.9406702018251849E-2</v>
      </c>
      <c r="U227" s="8">
        <f t="shared" si="74"/>
        <v>0.23581686011186775</v>
      </c>
      <c r="V227" s="8">
        <f t="shared" si="75"/>
        <v>0.32522356213013381</v>
      </c>
    </row>
    <row r="228" spans="2:22">
      <c r="B228">
        <v>222</v>
      </c>
      <c r="C228" s="7">
        <f t="shared" si="60"/>
        <v>-0.70710678118654735</v>
      </c>
      <c r="D228" s="7">
        <f t="shared" si="61"/>
        <v>0.86408159245236305</v>
      </c>
      <c r="E228" s="4">
        <f t="shared" si="76"/>
        <v>0</v>
      </c>
      <c r="F228" s="2">
        <f t="shared" si="58"/>
        <v>0.44400000000000001</v>
      </c>
      <c r="G228" s="3">
        <f t="shared" si="59"/>
        <v>0.60097481126581576</v>
      </c>
      <c r="H228" s="3">
        <f t="shared" si="64"/>
        <v>3.7679424960392907</v>
      </c>
      <c r="I228" s="3">
        <f t="shared" si="65"/>
        <v>7.5358849920785813</v>
      </c>
      <c r="J228" s="29">
        <f t="shared" si="66"/>
        <v>297.53588499207859</v>
      </c>
      <c r="K228" s="3">
        <f t="shared" si="67"/>
        <v>0.2488066666666667</v>
      </c>
      <c r="L228" s="3">
        <f t="shared" si="70"/>
        <v>423.11949166666665</v>
      </c>
      <c r="M228" s="3">
        <f t="shared" si="68"/>
        <v>385.9558193083023</v>
      </c>
      <c r="N228" s="8">
        <f t="shared" si="62"/>
        <v>40.955819308302296</v>
      </c>
      <c r="O228" s="8">
        <f t="shared" si="63"/>
        <v>48.491704300380889</v>
      </c>
      <c r="P228" s="3"/>
      <c r="Q228" s="2">
        <f t="shared" si="71"/>
        <v>4.1768355358495768E-3</v>
      </c>
      <c r="R228" s="3">
        <f t="shared" si="69"/>
        <v>3.3414684286796614E-2</v>
      </c>
      <c r="S228" s="3">
        <f t="shared" si="72"/>
        <v>4.4242654391673852E-2</v>
      </c>
      <c r="T228" s="3">
        <f t="shared" si="73"/>
        <v>8.8485308783347705E-2</v>
      </c>
      <c r="U228" s="8">
        <f t="shared" si="74"/>
        <v>0.23653464531167856</v>
      </c>
      <c r="V228" s="8">
        <f t="shared" si="75"/>
        <v>0.32501995409501205</v>
      </c>
    </row>
    <row r="229" spans="2:22">
      <c r="B229">
        <v>223</v>
      </c>
      <c r="C229" s="7">
        <f t="shared" si="60"/>
        <v>-0.7933533402912355</v>
      </c>
      <c r="D229" s="7">
        <f t="shared" si="61"/>
        <v>0.93835433556677328</v>
      </c>
      <c r="E229" s="4">
        <f t="shared" si="76"/>
        <v>0</v>
      </c>
      <c r="F229" s="2">
        <f t="shared" si="58"/>
        <v>0.44600000000000001</v>
      </c>
      <c r="G229" s="3">
        <f t="shared" si="59"/>
        <v>0.59100099527553773</v>
      </c>
      <c r="H229" s="3">
        <f t="shared" si="64"/>
        <v>3.8071232889242532</v>
      </c>
      <c r="I229" s="3">
        <f t="shared" si="65"/>
        <v>7.6142465778485064</v>
      </c>
      <c r="J229" s="29">
        <f t="shared" si="66"/>
        <v>297.61424657784852</v>
      </c>
      <c r="K229" s="3">
        <f t="shared" si="67"/>
        <v>0.24954833333333334</v>
      </c>
      <c r="L229" s="3">
        <f t="shared" si="70"/>
        <v>423.36903999999998</v>
      </c>
      <c r="M229" s="3">
        <f t="shared" si="68"/>
        <v>386.19307356717354</v>
      </c>
      <c r="N229" s="8">
        <f t="shared" si="62"/>
        <v>41.193073567173542</v>
      </c>
      <c r="O229" s="8">
        <f t="shared" si="63"/>
        <v>48.807320145022061</v>
      </c>
      <c r="P229" s="3"/>
      <c r="Q229" s="2">
        <f t="shared" si="71"/>
        <v>-9.9738159902780232E-3</v>
      </c>
      <c r="R229" s="3">
        <f t="shared" si="69"/>
        <v>-7.9790527922224186E-2</v>
      </c>
      <c r="S229" s="3">
        <f t="shared" si="72"/>
        <v>3.9180792884962568E-2</v>
      </c>
      <c r="T229" s="3">
        <f t="shared" si="73"/>
        <v>7.8361585769925135E-2</v>
      </c>
      <c r="U229" s="8">
        <f t="shared" si="74"/>
        <v>0.23725425887124629</v>
      </c>
      <c r="V229" s="8">
        <f t="shared" si="75"/>
        <v>0.31561584464117232</v>
      </c>
    </row>
    <row r="230" spans="2:22">
      <c r="B230">
        <v>224</v>
      </c>
      <c r="C230" s="7">
        <f t="shared" si="60"/>
        <v>-0.86602540378443926</v>
      </c>
      <c r="D230" s="7">
        <f t="shared" si="61"/>
        <v>0.98412134454554512</v>
      </c>
      <c r="E230" s="4">
        <f t="shared" si="76"/>
        <v>0</v>
      </c>
      <c r="F230" s="2">
        <f t="shared" si="58"/>
        <v>0.44800000000000001</v>
      </c>
      <c r="G230" s="3">
        <f t="shared" si="59"/>
        <v>0.56609594076110592</v>
      </c>
      <c r="H230" s="3">
        <f t="shared" si="64"/>
        <v>3.8365739820170019</v>
      </c>
      <c r="I230" s="3">
        <f t="shared" si="65"/>
        <v>7.6731479640340039</v>
      </c>
      <c r="J230" s="29">
        <f t="shared" si="66"/>
        <v>297.673147964034</v>
      </c>
      <c r="K230" s="3">
        <f t="shared" si="67"/>
        <v>0.25029333333333331</v>
      </c>
      <c r="L230" s="3">
        <f t="shared" si="70"/>
        <v>423.61933333333332</v>
      </c>
      <c r="M230" s="3">
        <f t="shared" si="68"/>
        <v>386.43104797205768</v>
      </c>
      <c r="N230" s="8">
        <f t="shared" si="62"/>
        <v>41.431047972057684</v>
      </c>
      <c r="O230" s="8">
        <f t="shared" si="63"/>
        <v>49.104195936091685</v>
      </c>
      <c r="P230" s="3"/>
      <c r="Q230" s="2">
        <f t="shared" si="71"/>
        <v>-2.4905054514431813E-2</v>
      </c>
      <c r="R230" s="3">
        <f t="shared" si="69"/>
        <v>-0.1992404361154545</v>
      </c>
      <c r="S230" s="3">
        <f t="shared" si="72"/>
        <v>2.9450693092748725E-2</v>
      </c>
      <c r="T230" s="3">
        <f t="shared" si="73"/>
        <v>5.8901386185497451E-2</v>
      </c>
      <c r="U230" s="8">
        <f t="shared" si="74"/>
        <v>0.23797440488414168</v>
      </c>
      <c r="V230" s="8">
        <f t="shared" si="75"/>
        <v>0.29687579106962403</v>
      </c>
    </row>
    <row r="231" spans="2:22">
      <c r="B231">
        <v>225</v>
      </c>
      <c r="C231" s="7">
        <f t="shared" si="60"/>
        <v>-0.92387953251128618</v>
      </c>
      <c r="D231" s="7">
        <f t="shared" si="61"/>
        <v>0.99999228938147067</v>
      </c>
      <c r="E231" s="4">
        <f t="shared" si="76"/>
        <v>0</v>
      </c>
      <c r="F231" s="2">
        <f t="shared" si="58"/>
        <v>0.45</v>
      </c>
      <c r="G231" s="3">
        <f t="shared" si="59"/>
        <v>0.52611275687018444</v>
      </c>
      <c r="H231" s="3">
        <f t="shared" si="64"/>
        <v>3.8517688928073741</v>
      </c>
      <c r="I231" s="3">
        <f t="shared" si="65"/>
        <v>7.7035377856147482</v>
      </c>
      <c r="J231" s="29">
        <f t="shared" si="66"/>
        <v>297.70353778561474</v>
      </c>
      <c r="K231" s="3">
        <f t="shared" si="67"/>
        <v>0.25104166666666666</v>
      </c>
      <c r="L231" s="3">
        <f t="shared" si="70"/>
        <v>423.87037499999997</v>
      </c>
      <c r="M231" s="3">
        <f t="shared" si="68"/>
        <v>386.66974179924705</v>
      </c>
      <c r="N231" s="8">
        <f t="shared" si="62"/>
        <v>41.669741799247049</v>
      </c>
      <c r="O231" s="8">
        <f t="shared" si="63"/>
        <v>49.373279584861791</v>
      </c>
      <c r="P231" s="3"/>
      <c r="Q231" s="2">
        <f t="shared" si="71"/>
        <v>-3.9983183890921481E-2</v>
      </c>
      <c r="R231" s="3">
        <f t="shared" si="69"/>
        <v>-0.31986547112737185</v>
      </c>
      <c r="S231" s="3">
        <f t="shared" si="72"/>
        <v>1.5194910790372163E-2</v>
      </c>
      <c r="T231" s="3">
        <f t="shared" si="73"/>
        <v>3.0389821580744325E-2</v>
      </c>
      <c r="U231" s="8">
        <f t="shared" si="74"/>
        <v>0.23869382718936549</v>
      </c>
      <c r="V231" s="8">
        <f t="shared" si="75"/>
        <v>0.26908364877010627</v>
      </c>
    </row>
    <row r="232" spans="2:22">
      <c r="B232">
        <v>226</v>
      </c>
      <c r="C232" s="7">
        <f t="shared" si="60"/>
        <v>-0.96592582628906809</v>
      </c>
      <c r="D232" s="7">
        <f t="shared" si="61"/>
        <v>0.98548503564321055</v>
      </c>
      <c r="E232" s="4">
        <f t="shared" si="76"/>
        <v>0</v>
      </c>
      <c r="F232" s="2">
        <f t="shared" si="58"/>
        <v>0.45200000000000001</v>
      </c>
      <c r="G232" s="3">
        <f t="shared" si="59"/>
        <v>0.47155920935414247</v>
      </c>
      <c r="H232" s="3">
        <f t="shared" si="64"/>
        <v>3.8485328119131963</v>
      </c>
      <c r="I232" s="3">
        <f t="shared" si="65"/>
        <v>7.6970656238263926</v>
      </c>
      <c r="J232" s="29">
        <f t="shared" si="66"/>
        <v>297.6970656238264</v>
      </c>
      <c r="K232" s="3">
        <f t="shared" si="67"/>
        <v>0.25179333333333331</v>
      </c>
      <c r="L232" s="3">
        <f t="shared" si="70"/>
        <v>424.12216833333332</v>
      </c>
      <c r="M232" s="3">
        <f t="shared" si="68"/>
        <v>386.90915316632004</v>
      </c>
      <c r="N232" s="8">
        <f t="shared" si="62"/>
        <v>41.909153166320039</v>
      </c>
      <c r="O232" s="8">
        <f t="shared" si="63"/>
        <v>49.606218790146443</v>
      </c>
      <c r="P232" s="3"/>
      <c r="Q232" s="2">
        <f t="shared" si="71"/>
        <v>-5.4553547516041967E-2</v>
      </c>
      <c r="R232" s="3">
        <f t="shared" si="69"/>
        <v>-0.43642838012833574</v>
      </c>
      <c r="S232" s="3">
        <f t="shared" si="72"/>
        <v>-3.2360808941778174E-3</v>
      </c>
      <c r="T232" s="3">
        <f t="shared" si="73"/>
        <v>-6.4721617883556348E-3</v>
      </c>
      <c r="U232" s="8">
        <f t="shared" si="74"/>
        <v>0.23941136707298938</v>
      </c>
      <c r="V232" s="8">
        <f t="shared" si="75"/>
        <v>0.23293920528465151</v>
      </c>
    </row>
    <row r="233" spans="2:22">
      <c r="B233">
        <v>227</v>
      </c>
      <c r="C233" s="7">
        <f t="shared" si="60"/>
        <v>-0.99144486137381038</v>
      </c>
      <c r="D233" s="7">
        <f t="shared" si="61"/>
        <v>0.94104029096372166</v>
      </c>
      <c r="E233" s="4">
        <f t="shared" si="76"/>
        <v>0</v>
      </c>
      <c r="F233" s="2">
        <f t="shared" si="58"/>
        <v>0.45400000000000001</v>
      </c>
      <c r="G233" s="3">
        <f t="shared" si="59"/>
        <v>0.40359542958991129</v>
      </c>
      <c r="H233" s="3">
        <f t="shared" si="64"/>
        <v>3.8232396872444028</v>
      </c>
      <c r="I233" s="3">
        <f t="shared" si="65"/>
        <v>7.6464793744888055</v>
      </c>
      <c r="J233" s="29">
        <f t="shared" si="66"/>
        <v>297.64647937448882</v>
      </c>
      <c r="K233" s="3">
        <f t="shared" si="67"/>
        <v>0.25254833333333332</v>
      </c>
      <c r="L233" s="3">
        <f t="shared" si="70"/>
        <v>424.37471666666664</v>
      </c>
      <c r="M233" s="3">
        <f t="shared" si="68"/>
        <v>387.14927918471841</v>
      </c>
      <c r="N233" s="8">
        <f t="shared" si="62"/>
        <v>42.149279184718409</v>
      </c>
      <c r="O233" s="8">
        <f t="shared" si="63"/>
        <v>49.795758559207229</v>
      </c>
      <c r="P233" s="3"/>
      <c r="Q233" s="2">
        <f t="shared" si="71"/>
        <v>-6.796377976423118E-2</v>
      </c>
      <c r="R233" s="3">
        <f t="shared" si="69"/>
        <v>-0.54371023811384944</v>
      </c>
      <c r="S233" s="3">
        <f t="shared" si="72"/>
        <v>-2.5293124668793521E-2</v>
      </c>
      <c r="T233" s="3">
        <f t="shared" si="73"/>
        <v>-5.0586249337587041E-2</v>
      </c>
      <c r="U233" s="8">
        <f t="shared" si="74"/>
        <v>0.24012601839837089</v>
      </c>
      <c r="V233" s="8">
        <f t="shared" si="75"/>
        <v>0.18953976906078651</v>
      </c>
    </row>
    <row r="234" spans="2:22">
      <c r="B234">
        <v>228</v>
      </c>
      <c r="C234" s="7">
        <f t="shared" si="60"/>
        <v>-1</v>
      </c>
      <c r="D234" s="7">
        <f t="shared" si="61"/>
        <v>0.86800821703303088</v>
      </c>
      <c r="E234" s="4">
        <f t="shared" si="76"/>
        <v>0</v>
      </c>
      <c r="F234" s="2">
        <f t="shared" si="58"/>
        <v>0.45600000000000002</v>
      </c>
      <c r="G234" s="3">
        <f t="shared" si="59"/>
        <v>0.3240082170330309</v>
      </c>
      <c r="H234" s="3">
        <f t="shared" si="64"/>
        <v>3.7729948099118151</v>
      </c>
      <c r="I234" s="3">
        <f t="shared" si="65"/>
        <v>7.5459896198236303</v>
      </c>
      <c r="J234" s="29">
        <f t="shared" si="66"/>
        <v>297.54598961982362</v>
      </c>
      <c r="K234" s="3">
        <f t="shared" si="67"/>
        <v>0.25330666666666668</v>
      </c>
      <c r="L234" s="3">
        <f t="shared" si="70"/>
        <v>424.62802333333332</v>
      </c>
      <c r="M234" s="3">
        <f t="shared" si="68"/>
        <v>387.39011616286876</v>
      </c>
      <c r="N234" s="8">
        <f t="shared" si="62"/>
        <v>42.390116162868765</v>
      </c>
      <c r="O234" s="8">
        <f t="shared" si="63"/>
        <v>49.93610578269238</v>
      </c>
      <c r="P234" s="3"/>
      <c r="Q234" s="2">
        <f t="shared" si="71"/>
        <v>-7.9587212556880393E-2</v>
      </c>
      <c r="R234" s="3">
        <f t="shared" si="69"/>
        <v>-0.63669770045504315</v>
      </c>
      <c r="S234" s="3">
        <f t="shared" si="72"/>
        <v>-5.0244877332587645E-2</v>
      </c>
      <c r="T234" s="3">
        <f t="shared" si="73"/>
        <v>-0.10048975466517529</v>
      </c>
      <c r="U234" s="8">
        <f t="shared" si="74"/>
        <v>0.24083697815035521</v>
      </c>
      <c r="V234" s="8">
        <f t="shared" si="75"/>
        <v>0.14034722348515061</v>
      </c>
    </row>
    <row r="235" spans="2:22">
      <c r="B235">
        <v>229</v>
      </c>
      <c r="C235" s="7">
        <f t="shared" si="60"/>
        <v>-0.99144486137381072</v>
      </c>
      <c r="D235" s="7">
        <f t="shared" si="61"/>
        <v>0.7686074138020792</v>
      </c>
      <c r="E235" s="4">
        <f t="shared" si="76"/>
        <v>0</v>
      </c>
      <c r="F235" s="2">
        <f t="shared" ref="F235:F298" si="77">B235*Slope</f>
        <v>0.45800000000000002</v>
      </c>
      <c r="G235" s="3">
        <f t="shared" ref="G235:G298" si="78">SUM(C235:F235)</f>
        <v>0.2351625524282685</v>
      </c>
      <c r="H235" s="3">
        <f t="shared" si="64"/>
        <v>3.6957937348524972</v>
      </c>
      <c r="I235" s="3">
        <f t="shared" si="65"/>
        <v>7.3915874697049944</v>
      </c>
      <c r="J235" s="29">
        <f t="shared" si="66"/>
        <v>297.39158746970497</v>
      </c>
      <c r="K235" s="3">
        <f t="shared" si="67"/>
        <v>0.25406833333333334</v>
      </c>
      <c r="L235" s="3">
        <f t="shared" si="70"/>
        <v>424.88209166666667</v>
      </c>
      <c r="M235" s="3">
        <f t="shared" si="68"/>
        <v>387.63165985338333</v>
      </c>
      <c r="N235" s="8">
        <f t="shared" si="62"/>
        <v>42.631659853383326</v>
      </c>
      <c r="O235" s="8">
        <f t="shared" si="63"/>
        <v>50.023247323088299</v>
      </c>
      <c r="P235" s="3"/>
      <c r="Q235" s="2">
        <f t="shared" si="71"/>
        <v>-8.8845664604762398E-2</v>
      </c>
      <c r="R235" s="3">
        <f t="shared" si="69"/>
        <v>-0.71076531683809918</v>
      </c>
      <c r="S235" s="3">
        <f t="shared" si="72"/>
        <v>-7.7201075059317947E-2</v>
      </c>
      <c r="T235" s="3">
        <f t="shared" si="73"/>
        <v>-0.15440215011863589</v>
      </c>
      <c r="U235" s="8">
        <f t="shared" si="74"/>
        <v>0.24154369051456115</v>
      </c>
      <c r="V235" s="8">
        <f t="shared" si="75"/>
        <v>8.7141540395919037E-2</v>
      </c>
    </row>
    <row r="236" spans="2:22">
      <c r="B236">
        <v>230</v>
      </c>
      <c r="C236" s="7">
        <f t="shared" si="60"/>
        <v>-0.96592582628906865</v>
      </c>
      <c r="D236" s="7">
        <f t="shared" si="61"/>
        <v>0.6458575218931365</v>
      </c>
      <c r="E236" s="4">
        <f t="shared" si="76"/>
        <v>0</v>
      </c>
      <c r="F236" s="2">
        <f t="shared" si="77"/>
        <v>0.46</v>
      </c>
      <c r="G236" s="3">
        <f t="shared" si="78"/>
        <v>0.13993169560406787</v>
      </c>
      <c r="H236" s="3">
        <f t="shared" si="64"/>
        <v>3.5906518938424474</v>
      </c>
      <c r="I236" s="3">
        <f t="shared" si="65"/>
        <v>7.1813037876848949</v>
      </c>
      <c r="J236" s="29">
        <f t="shared" si="66"/>
        <v>297.1813037876849</v>
      </c>
      <c r="K236" s="3">
        <f t="shared" si="67"/>
        <v>0.2548333333333333</v>
      </c>
      <c r="L236" s="3">
        <f t="shared" si="70"/>
        <v>425.13692500000002</v>
      </c>
      <c r="M236" s="3">
        <f t="shared" si="68"/>
        <v>387.87390573620047</v>
      </c>
      <c r="N236" s="8">
        <f t="shared" si="62"/>
        <v>42.87390573620047</v>
      </c>
      <c r="O236" s="8">
        <f t="shared" si="63"/>
        <v>50.055209523885367</v>
      </c>
      <c r="P236" s="3"/>
      <c r="Q236" s="2">
        <f t="shared" si="71"/>
        <v>-9.5230856824200627E-2</v>
      </c>
      <c r="R236" s="3">
        <f t="shared" si="69"/>
        <v>-0.76184685459360502</v>
      </c>
      <c r="S236" s="3">
        <f t="shared" si="72"/>
        <v>-0.10514184101004975</v>
      </c>
      <c r="T236" s="3">
        <f t="shared" si="73"/>
        <v>-0.2102836820200995</v>
      </c>
      <c r="U236" s="8">
        <f t="shared" si="74"/>
        <v>0.24224588281714432</v>
      </c>
      <c r="V236" s="8">
        <f t="shared" si="75"/>
        <v>3.1962200797067908E-2</v>
      </c>
    </row>
    <row r="237" spans="2:22">
      <c r="B237">
        <v>231</v>
      </c>
      <c r="C237" s="7">
        <f t="shared" si="60"/>
        <v>-0.92387953251128707</v>
      </c>
      <c r="D237" s="7">
        <f t="shared" si="61"/>
        <v>0.50348749065008203</v>
      </c>
      <c r="E237" s="4">
        <f t="shared" si="76"/>
        <v>0</v>
      </c>
      <c r="F237" s="2">
        <f t="shared" si="77"/>
        <v>0.46200000000000002</v>
      </c>
      <c r="G237" s="3">
        <f t="shared" si="78"/>
        <v>4.1607958138794976E-2</v>
      </c>
      <c r="H237" s="3">
        <f t="shared" si="64"/>
        <v>3.4576997876044318</v>
      </c>
      <c r="I237" s="3">
        <f t="shared" si="65"/>
        <v>6.9153995752088635</v>
      </c>
      <c r="J237" s="29">
        <f t="shared" si="66"/>
        <v>296.91539957520888</v>
      </c>
      <c r="K237" s="3">
        <f t="shared" si="67"/>
        <v>0.25560166666666667</v>
      </c>
      <c r="L237" s="3">
        <f t="shared" si="70"/>
        <v>425.3925266666667</v>
      </c>
      <c r="M237" s="3">
        <f t="shared" si="68"/>
        <v>388.11684932810573</v>
      </c>
      <c r="N237" s="8">
        <f t="shared" si="62"/>
        <v>43.116849328105729</v>
      </c>
      <c r="O237" s="8">
        <f t="shared" si="63"/>
        <v>50.03224890331461</v>
      </c>
      <c r="P237" s="3"/>
      <c r="Q237" s="2">
        <f t="shared" si="71"/>
        <v>-9.8323737465272898E-2</v>
      </c>
      <c r="R237" s="3">
        <f t="shared" si="69"/>
        <v>-0.78658989972218318</v>
      </c>
      <c r="S237" s="3">
        <f t="shared" si="72"/>
        <v>-0.13295210623801568</v>
      </c>
      <c r="T237" s="3">
        <f t="shared" si="73"/>
        <v>-0.26590421247603135</v>
      </c>
      <c r="U237" s="8">
        <f t="shared" si="74"/>
        <v>0.24294359190525938</v>
      </c>
      <c r="V237" s="8">
        <f t="shared" si="75"/>
        <v>-2.2960620570756873E-2</v>
      </c>
    </row>
    <row r="238" spans="2:22">
      <c r="B238">
        <v>232</v>
      </c>
      <c r="C238" s="7">
        <f t="shared" si="60"/>
        <v>-0.8660254037844386</v>
      </c>
      <c r="D238" s="7">
        <f t="shared" si="61"/>
        <v>0.34582229850128926</v>
      </c>
      <c r="E238" s="4">
        <f t="shared" si="76"/>
        <v>0</v>
      </c>
      <c r="F238" s="2">
        <f t="shared" si="77"/>
        <v>0.46400000000000002</v>
      </c>
      <c r="G238" s="3">
        <f t="shared" si="78"/>
        <v>-5.6203105283149257E-2</v>
      </c>
      <c r="H238" s="3">
        <f t="shared" si="64"/>
        <v>3.2982397482086165</v>
      </c>
      <c r="I238" s="3">
        <f t="shared" si="65"/>
        <v>6.5964794964172331</v>
      </c>
      <c r="J238" s="29">
        <f t="shared" si="66"/>
        <v>296.59647949641726</v>
      </c>
      <c r="K238" s="3">
        <f t="shared" si="67"/>
        <v>0.25637333333333334</v>
      </c>
      <c r="L238" s="3">
        <f t="shared" si="70"/>
        <v>425.64890000000003</v>
      </c>
      <c r="M238" s="3">
        <f t="shared" si="68"/>
        <v>388.36048650796442</v>
      </c>
      <c r="N238" s="8">
        <f t="shared" si="62"/>
        <v>43.360486507964424</v>
      </c>
      <c r="O238" s="8">
        <f t="shared" si="63"/>
        <v>49.956966004381684</v>
      </c>
      <c r="P238" s="3"/>
      <c r="Q238" s="2">
        <f t="shared" si="71"/>
        <v>-9.7811063421944233E-2</v>
      </c>
      <c r="R238" s="3">
        <f t="shared" si="69"/>
        <v>-0.78248850737555387</v>
      </c>
      <c r="S238" s="3">
        <f t="shared" si="72"/>
        <v>-0.15946003939581521</v>
      </c>
      <c r="T238" s="3">
        <f t="shared" si="73"/>
        <v>-0.31892007879163042</v>
      </c>
      <c r="U238" s="8">
        <f t="shared" si="74"/>
        <v>0.24363717985869471</v>
      </c>
      <c r="V238" s="8">
        <f t="shared" si="75"/>
        <v>-7.5282898932925946E-2</v>
      </c>
    </row>
    <row r="239" spans="2:22">
      <c r="B239">
        <v>233</v>
      </c>
      <c r="C239" s="7">
        <f t="shared" si="60"/>
        <v>-0.79335334029123472</v>
      </c>
      <c r="D239" s="7">
        <f t="shared" si="61"/>
        <v>0.1776515668930424</v>
      </c>
      <c r="E239" s="4">
        <f t="shared" si="76"/>
        <v>0</v>
      </c>
      <c r="F239" s="2">
        <f t="shared" si="77"/>
        <v>0.46600000000000003</v>
      </c>
      <c r="G239" s="3">
        <f t="shared" si="78"/>
        <v>-0.14970177339819229</v>
      </c>
      <c r="H239" s="3">
        <f t="shared" si="64"/>
        <v>3.1147615083471636</v>
      </c>
      <c r="I239" s="3">
        <f t="shared" si="65"/>
        <v>6.2295230166943272</v>
      </c>
      <c r="J239" s="29">
        <f t="shared" si="66"/>
        <v>296.22952301669432</v>
      </c>
      <c r="K239" s="3">
        <f t="shared" si="67"/>
        <v>0.25714833333333337</v>
      </c>
      <c r="L239" s="3">
        <f t="shared" si="70"/>
        <v>425.90604833333339</v>
      </c>
      <c r="M239" s="3">
        <f t="shared" si="68"/>
        <v>388.60481384623029</v>
      </c>
      <c r="N239" s="8">
        <f t="shared" si="62"/>
        <v>43.604813846230286</v>
      </c>
      <c r="O239" s="8">
        <f t="shared" si="63"/>
        <v>49.834336862924602</v>
      </c>
      <c r="P239" s="3"/>
      <c r="Q239" s="2">
        <f t="shared" si="71"/>
        <v>-9.3498668115043038E-2</v>
      </c>
      <c r="R239" s="3">
        <f t="shared" si="69"/>
        <v>-0.7479893449203443</v>
      </c>
      <c r="S239" s="3">
        <f t="shared" si="72"/>
        <v>-0.18347823986145295</v>
      </c>
      <c r="T239" s="3">
        <f t="shared" si="73"/>
        <v>-0.3669564797229059</v>
      </c>
      <c r="U239" s="8">
        <f t="shared" si="74"/>
        <v>0.24432733826586173</v>
      </c>
      <c r="V239" s="8">
        <f t="shared" si="75"/>
        <v>-0.12262914145708237</v>
      </c>
    </row>
    <row r="240" spans="2:22">
      <c r="B240">
        <v>234</v>
      </c>
      <c r="C240" s="7">
        <f t="shared" si="60"/>
        <v>-0.70710678118654902</v>
      </c>
      <c r="D240" s="7">
        <f t="shared" si="61"/>
        <v>4.0840590962070537E-3</v>
      </c>
      <c r="E240" s="4">
        <f t="shared" si="76"/>
        <v>0</v>
      </c>
      <c r="F240" s="2">
        <f t="shared" si="77"/>
        <v>0.46800000000000003</v>
      </c>
      <c r="G240" s="3">
        <f t="shared" si="78"/>
        <v>-0.23502272209034197</v>
      </c>
      <c r="H240" s="3">
        <f t="shared" si="64"/>
        <v>2.9109151611743962</v>
      </c>
      <c r="I240" s="3">
        <f t="shared" si="65"/>
        <v>5.8218303223487924</v>
      </c>
      <c r="J240" s="29">
        <f t="shared" si="66"/>
        <v>295.82183032234877</v>
      </c>
      <c r="K240" s="3">
        <f t="shared" si="67"/>
        <v>0.25792666666666669</v>
      </c>
      <c r="L240" s="3">
        <f t="shared" si="70"/>
        <v>426.16397500000005</v>
      </c>
      <c r="M240" s="3">
        <f t="shared" si="68"/>
        <v>388.84982892690317</v>
      </c>
      <c r="N240" s="8">
        <f t="shared" si="62"/>
        <v>43.849828926903172</v>
      </c>
      <c r="O240" s="8">
        <f t="shared" si="63"/>
        <v>49.671659249251945</v>
      </c>
      <c r="P240" s="3"/>
      <c r="Q240" s="2">
        <f t="shared" si="71"/>
        <v>-8.5320948692149678E-2</v>
      </c>
      <c r="R240" s="3">
        <f t="shared" si="69"/>
        <v>-0.68256758953719743</v>
      </c>
      <c r="S240" s="3">
        <f t="shared" si="72"/>
        <v>-0.20384634717276739</v>
      </c>
      <c r="T240" s="3">
        <f t="shared" si="73"/>
        <v>-0.40769269434553479</v>
      </c>
      <c r="U240" s="8">
        <f t="shared" si="74"/>
        <v>0.24501508067288569</v>
      </c>
      <c r="V240" s="8">
        <f t="shared" si="75"/>
        <v>-0.16267761367265621</v>
      </c>
    </row>
    <row r="241" spans="2:22">
      <c r="B241">
        <v>235</v>
      </c>
      <c r="C241" s="7">
        <f t="shared" si="60"/>
        <v>-0.60876142900872166</v>
      </c>
      <c r="D241" s="7">
        <f t="shared" si="61"/>
        <v>-0.16960751601546334</v>
      </c>
      <c r="E241" s="4">
        <f t="shared" si="76"/>
        <v>0</v>
      </c>
      <c r="F241" s="2">
        <f t="shared" si="77"/>
        <v>0.47000000000000003</v>
      </c>
      <c r="G241" s="3">
        <f t="shared" si="78"/>
        <v>-0.30836894502418494</v>
      </c>
      <c r="H241" s="3">
        <f t="shared" si="64"/>
        <v>2.691441500680674</v>
      </c>
      <c r="I241" s="3">
        <f t="shared" si="65"/>
        <v>5.382883001361348</v>
      </c>
      <c r="J241" s="29">
        <f t="shared" si="66"/>
        <v>295.38288300136134</v>
      </c>
      <c r="K241" s="3">
        <f t="shared" si="67"/>
        <v>0.25870833333333332</v>
      </c>
      <c r="L241" s="3">
        <f t="shared" si="70"/>
        <v>426.4226833333334</v>
      </c>
      <c r="M241" s="3">
        <f t="shared" si="68"/>
        <v>389.09553065010869</v>
      </c>
      <c r="N241" s="8">
        <f t="shared" si="62"/>
        <v>44.095530650108685</v>
      </c>
      <c r="O241" s="8">
        <f t="shared" si="63"/>
        <v>49.478413651470021</v>
      </c>
      <c r="P241" s="3"/>
      <c r="Q241" s="2">
        <f t="shared" si="71"/>
        <v>-7.3346222933842964E-2</v>
      </c>
      <c r="R241" s="3">
        <f t="shared" si="69"/>
        <v>-0.58676978347074371</v>
      </c>
      <c r="S241" s="3">
        <f t="shared" si="72"/>
        <v>-0.21947366049372219</v>
      </c>
      <c r="T241" s="3">
        <f t="shared" si="73"/>
        <v>-0.43894732098744438</v>
      </c>
      <c r="U241" s="8">
        <f t="shared" si="74"/>
        <v>0.24570172320551364</v>
      </c>
      <c r="V241" s="8">
        <f t="shared" si="75"/>
        <v>-0.19324559778192452</v>
      </c>
    </row>
    <row r="242" spans="2:22">
      <c r="B242">
        <v>236</v>
      </c>
      <c r="C242" s="7">
        <f t="shared" si="60"/>
        <v>-0.50000000000000056</v>
      </c>
      <c r="D242" s="7">
        <f t="shared" si="61"/>
        <v>-0.33814668059766972</v>
      </c>
      <c r="E242" s="4">
        <f t="shared" si="76"/>
        <v>0</v>
      </c>
      <c r="F242" s="2">
        <f t="shared" si="77"/>
        <v>0.47200000000000003</v>
      </c>
      <c r="G242" s="3">
        <f t="shared" si="78"/>
        <v>-0.36614668059767025</v>
      </c>
      <c r="H242" s="3">
        <f t="shared" si="64"/>
        <v>2.4620611533758767</v>
      </c>
      <c r="I242" s="3">
        <f t="shared" si="65"/>
        <v>4.9241223067517534</v>
      </c>
      <c r="J242" s="29">
        <f t="shared" si="66"/>
        <v>294.92412230675177</v>
      </c>
      <c r="K242" s="3">
        <f t="shared" si="67"/>
        <v>0.25949333333333335</v>
      </c>
      <c r="L242" s="3">
        <f t="shared" si="70"/>
        <v>426.68217666666675</v>
      </c>
      <c r="M242" s="3">
        <f t="shared" si="68"/>
        <v>389.34191950386446</v>
      </c>
      <c r="N242" s="8">
        <f t="shared" si="62"/>
        <v>44.34191950386446</v>
      </c>
      <c r="O242" s="8">
        <f t="shared" si="63"/>
        <v>49.26604181061623</v>
      </c>
      <c r="P242" s="3"/>
      <c r="Q242" s="2">
        <f t="shared" si="71"/>
        <v>-5.7777735573485312E-2</v>
      </c>
      <c r="R242" s="3">
        <f t="shared" si="69"/>
        <v>-0.46222188458788249</v>
      </c>
      <c r="S242" s="3">
        <f t="shared" si="72"/>
        <v>-0.22938034730479728</v>
      </c>
      <c r="T242" s="3">
        <f t="shared" si="73"/>
        <v>-0.45876069460959457</v>
      </c>
      <c r="U242" s="8">
        <f t="shared" si="74"/>
        <v>0.24638885375577502</v>
      </c>
      <c r="V242" s="8">
        <f t="shared" si="75"/>
        <v>-0.21237184085379113</v>
      </c>
    </row>
    <row r="243" spans="2:22">
      <c r="B243">
        <v>237</v>
      </c>
      <c r="C243" s="7">
        <f t="shared" si="60"/>
        <v>-0.38268343236508967</v>
      </c>
      <c r="D243" s="7">
        <f t="shared" si="61"/>
        <v>-0.49641347896318772</v>
      </c>
      <c r="E243" s="4">
        <f t="shared" si="76"/>
        <v>0</v>
      </c>
      <c r="F243" s="2">
        <f t="shared" si="77"/>
        <v>0.47400000000000003</v>
      </c>
      <c r="G243" s="3">
        <f t="shared" si="78"/>
        <v>-0.40509691132827735</v>
      </c>
      <c r="H243" s="3">
        <f t="shared" si="64"/>
        <v>2.2293253020783594</v>
      </c>
      <c r="I243" s="3">
        <f t="shared" si="65"/>
        <v>4.4586506041567189</v>
      </c>
      <c r="J243" s="29">
        <f t="shared" si="66"/>
        <v>294.45865060415673</v>
      </c>
      <c r="K243" s="3">
        <f t="shared" si="67"/>
        <v>0.26028166666666669</v>
      </c>
      <c r="L243" s="3">
        <f t="shared" si="70"/>
        <v>426.94245833333343</v>
      </c>
      <c r="M243" s="3">
        <f t="shared" si="68"/>
        <v>389.58899779437786</v>
      </c>
      <c r="N243" s="8">
        <f t="shared" si="62"/>
        <v>44.58899779437786</v>
      </c>
      <c r="O243" s="8">
        <f t="shared" si="63"/>
        <v>49.047648398534591</v>
      </c>
      <c r="P243" s="3"/>
      <c r="Q243" s="2">
        <f t="shared" si="71"/>
        <v>-3.8950230730607105E-2</v>
      </c>
      <c r="R243" s="3">
        <f t="shared" si="69"/>
        <v>-0.31160184584485684</v>
      </c>
      <c r="S243" s="3">
        <f t="shared" si="72"/>
        <v>-0.23273585129751728</v>
      </c>
      <c r="T243" s="3">
        <f t="shared" si="73"/>
        <v>-0.46547170259503456</v>
      </c>
      <c r="U243" s="8">
        <f t="shared" si="74"/>
        <v>0.24707829051340013</v>
      </c>
      <c r="V243" s="8">
        <f t="shared" si="75"/>
        <v>-0.21839341208163887</v>
      </c>
    </row>
    <row r="244" spans="2:22">
      <c r="B244">
        <v>238</v>
      </c>
      <c r="C244" s="7">
        <f t="shared" si="60"/>
        <v>-0.25881904510251991</v>
      </c>
      <c r="D244" s="7">
        <f t="shared" si="61"/>
        <v>-0.63960001381169984</v>
      </c>
      <c r="E244" s="4">
        <f t="shared" si="76"/>
        <v>0</v>
      </c>
      <c r="F244" s="2">
        <f t="shared" si="77"/>
        <v>0.47600000000000003</v>
      </c>
      <c r="G244" s="3">
        <f t="shared" si="78"/>
        <v>-0.42241905891421977</v>
      </c>
      <c r="H244" s="3">
        <f t="shared" si="64"/>
        <v>2.0004321172463171</v>
      </c>
      <c r="I244" s="3">
        <f t="shared" si="65"/>
        <v>4.0008642344926342</v>
      </c>
      <c r="J244" s="29">
        <f t="shared" si="66"/>
        <v>294.00086423449261</v>
      </c>
      <c r="K244" s="3">
        <f t="shared" si="67"/>
        <v>0.26107333333333332</v>
      </c>
      <c r="L244" s="3">
        <f t="shared" si="70"/>
        <v>427.20353166666678</v>
      </c>
      <c r="M244" s="3">
        <f t="shared" si="68"/>
        <v>389.83676982536258</v>
      </c>
      <c r="N244" s="8">
        <f t="shared" si="62"/>
        <v>44.83676982536258</v>
      </c>
      <c r="O244" s="8">
        <f t="shared" si="63"/>
        <v>48.837634059855191</v>
      </c>
      <c r="P244" s="3"/>
      <c r="Q244" s="2">
        <f t="shared" si="71"/>
        <v>-1.7322147585942416E-2</v>
      </c>
      <c r="R244" s="3">
        <f t="shared" si="69"/>
        <v>-0.13857718068753933</v>
      </c>
      <c r="S244" s="3">
        <f t="shared" si="72"/>
        <v>-0.22889318483204235</v>
      </c>
      <c r="T244" s="3">
        <f t="shared" si="73"/>
        <v>-0.4577863696640847</v>
      </c>
      <c r="U244" s="8">
        <f t="shared" si="74"/>
        <v>0.24777203098472</v>
      </c>
      <c r="V244" s="8">
        <f t="shared" si="75"/>
        <v>-0.21001433867940023</v>
      </c>
    </row>
    <row r="245" spans="2:22">
      <c r="B245">
        <v>239</v>
      </c>
      <c r="C245" s="7">
        <f t="shared" si="60"/>
        <v>-0.13052619222005354</v>
      </c>
      <c r="D245" s="7">
        <f t="shared" si="61"/>
        <v>-0.7633565026149145</v>
      </c>
      <c r="E245" s="4">
        <f t="shared" si="76"/>
        <v>0</v>
      </c>
      <c r="F245" s="2">
        <f t="shared" si="77"/>
        <v>0.47800000000000004</v>
      </c>
      <c r="G245" s="3">
        <f t="shared" si="78"/>
        <v>-0.41588269483496804</v>
      </c>
      <c r="H245" s="3">
        <f t="shared" si="64"/>
        <v>1.7830142080841413</v>
      </c>
      <c r="I245" s="3">
        <f t="shared" si="65"/>
        <v>3.5660284161682827</v>
      </c>
      <c r="J245" s="29">
        <f t="shared" si="66"/>
        <v>293.56602841616831</v>
      </c>
      <c r="K245" s="3">
        <f t="shared" si="67"/>
        <v>0.26186833333333331</v>
      </c>
      <c r="L245" s="3">
        <f t="shared" si="70"/>
        <v>427.4654000000001</v>
      </c>
      <c r="M245" s="3">
        <f t="shared" si="68"/>
        <v>390.08524201833848</v>
      </c>
      <c r="N245" s="8">
        <f t="shared" si="62"/>
        <v>45.085242018338477</v>
      </c>
      <c r="O245" s="8">
        <f t="shared" si="63"/>
        <v>48.651270434506785</v>
      </c>
      <c r="P245" s="3"/>
      <c r="Q245" s="2">
        <f t="shared" si="71"/>
        <v>6.536364079251733E-3</v>
      </c>
      <c r="R245" s="3">
        <f t="shared" si="69"/>
        <v>5.2290912634013864E-2</v>
      </c>
      <c r="S245" s="3">
        <f t="shared" si="72"/>
        <v>-0.21741790916217574</v>
      </c>
      <c r="T245" s="3">
        <f t="shared" si="73"/>
        <v>-0.43483581832435148</v>
      </c>
      <c r="U245" s="8">
        <f t="shared" si="74"/>
        <v>0.24847219297589618</v>
      </c>
      <c r="V245" s="8">
        <f t="shared" si="75"/>
        <v>-0.186363625348406</v>
      </c>
    </row>
    <row r="246" spans="2:22">
      <c r="B246">
        <v>240</v>
      </c>
      <c r="C246" s="7">
        <f t="shared" si="60"/>
        <v>-1.22514845490862E-15</v>
      </c>
      <c r="D246" s="7">
        <f t="shared" si="61"/>
        <v>-0.86392341719283228</v>
      </c>
      <c r="E246" s="4">
        <f t="shared" si="76"/>
        <v>0</v>
      </c>
      <c r="F246" s="2">
        <f t="shared" si="77"/>
        <v>0.48</v>
      </c>
      <c r="G246" s="3">
        <f t="shared" si="78"/>
        <v>-0.38392341719283352</v>
      </c>
      <c r="H246" s="3">
        <f t="shared" si="64"/>
        <v>1.5849034455968725</v>
      </c>
      <c r="I246" s="3">
        <f t="shared" si="65"/>
        <v>3.1698068911937449</v>
      </c>
      <c r="J246" s="29">
        <f t="shared" si="66"/>
        <v>293.16980689119373</v>
      </c>
      <c r="K246" s="3">
        <f t="shared" si="67"/>
        <v>0.26266666666666666</v>
      </c>
      <c r="L246" s="3">
        <f t="shared" si="70"/>
        <v>427.72806666666679</v>
      </c>
      <c r="M246" s="3">
        <f t="shared" si="68"/>
        <v>390.33442296764218</v>
      </c>
      <c r="N246" s="8">
        <f t="shared" si="62"/>
        <v>45.334422967642183</v>
      </c>
      <c r="O246" s="8">
        <f t="shared" si="63"/>
        <v>48.504229858835913</v>
      </c>
      <c r="P246" s="3"/>
      <c r="Q246" s="2">
        <f t="shared" si="71"/>
        <v>3.195927764213452E-2</v>
      </c>
      <c r="R246" s="3">
        <f t="shared" si="69"/>
        <v>0.25567422113707616</v>
      </c>
      <c r="S246" s="3">
        <f t="shared" si="72"/>
        <v>-0.19811076248726889</v>
      </c>
      <c r="T246" s="3">
        <f t="shared" si="73"/>
        <v>-0.39622152497453778</v>
      </c>
      <c r="U246" s="8">
        <f t="shared" si="74"/>
        <v>0.24918094930370671</v>
      </c>
      <c r="V246" s="8">
        <f t="shared" si="75"/>
        <v>-0.14704057567087148</v>
      </c>
    </row>
    <row r="247" spans="2:22">
      <c r="B247">
        <v>241</v>
      </c>
      <c r="C247" s="7">
        <f t="shared" si="60"/>
        <v>0.1305261922200511</v>
      </c>
      <c r="D247" s="7">
        <f t="shared" si="61"/>
        <v>-0.93824569228797972</v>
      </c>
      <c r="E247" s="4">
        <f t="shared" si="76"/>
        <v>0</v>
      </c>
      <c r="F247" s="2">
        <f t="shared" si="77"/>
        <v>0.48199999999999998</v>
      </c>
      <c r="G247" s="3">
        <f t="shared" si="78"/>
        <v>-0.3257195000679286</v>
      </c>
      <c r="H247" s="3">
        <f t="shared" si="64"/>
        <v>1.4138803585291684</v>
      </c>
      <c r="I247" s="3">
        <f t="shared" si="65"/>
        <v>2.8277607170583368</v>
      </c>
      <c r="J247" s="29">
        <f t="shared" si="66"/>
        <v>292.82776071705831</v>
      </c>
      <c r="K247" s="3">
        <f t="shared" si="67"/>
        <v>0.26346833333333336</v>
      </c>
      <c r="L247" s="3">
        <f t="shared" si="70"/>
        <v>427.99153500000011</v>
      </c>
      <c r="M247" s="3">
        <f t="shared" si="68"/>
        <v>390.58432342587548</v>
      </c>
      <c r="N247" s="8">
        <f t="shared" si="62"/>
        <v>45.584323425875482</v>
      </c>
      <c r="O247" s="8">
        <f t="shared" si="63"/>
        <v>48.412084142933793</v>
      </c>
      <c r="P247" s="3"/>
      <c r="Q247" s="2">
        <f t="shared" si="71"/>
        <v>5.8203917124904914E-2</v>
      </c>
      <c r="R247" s="3">
        <f t="shared" si="69"/>
        <v>0.46563133699923931</v>
      </c>
      <c r="S247" s="3">
        <f t="shared" si="72"/>
        <v>-0.17102308706770408</v>
      </c>
      <c r="T247" s="3">
        <f t="shared" si="73"/>
        <v>-0.34204617413540817</v>
      </c>
      <c r="U247" s="8">
        <f t="shared" si="74"/>
        <v>0.24990045823329865</v>
      </c>
      <c r="V247" s="8">
        <f t="shared" si="75"/>
        <v>-9.2145715902120173E-2</v>
      </c>
    </row>
    <row r="248" spans="2:22">
      <c r="B248">
        <v>242</v>
      </c>
      <c r="C248" s="7">
        <f t="shared" si="60"/>
        <v>0.25881904510252102</v>
      </c>
      <c r="D248" s="7">
        <f t="shared" si="61"/>
        <v>-0.98406553366002925</v>
      </c>
      <c r="E248" s="4">
        <f t="shared" si="76"/>
        <v>0</v>
      </c>
      <c r="F248" s="2">
        <f t="shared" si="77"/>
        <v>0.48399999999999999</v>
      </c>
      <c r="G248" s="3">
        <f t="shared" si="78"/>
        <v>-0.2412464885575083</v>
      </c>
      <c r="H248" s="3">
        <f t="shared" si="64"/>
        <v>1.2774159321664986</v>
      </c>
      <c r="I248" s="3">
        <f t="shared" si="65"/>
        <v>2.5548318643329972</v>
      </c>
      <c r="J248" s="29">
        <f t="shared" si="66"/>
        <v>292.55483186433298</v>
      </c>
      <c r="K248" s="3">
        <f t="shared" si="67"/>
        <v>0.26427333333333336</v>
      </c>
      <c r="L248" s="3">
        <f t="shared" si="70"/>
        <v>428.25580833333345</v>
      </c>
      <c r="M248" s="3">
        <f t="shared" si="68"/>
        <v>390.83495621769333</v>
      </c>
      <c r="N248" s="8">
        <f t="shared" si="62"/>
        <v>45.834956217693332</v>
      </c>
      <c r="O248" s="8">
        <f t="shared" si="63"/>
        <v>48.389788082026314</v>
      </c>
      <c r="P248" s="3"/>
      <c r="Q248" s="2">
        <f t="shared" si="71"/>
        <v>8.4473011510420304E-2</v>
      </c>
      <c r="R248" s="3">
        <f t="shared" si="69"/>
        <v>0.67578409208336243</v>
      </c>
      <c r="S248" s="3">
        <f t="shared" si="72"/>
        <v>-0.13646442636266976</v>
      </c>
      <c r="T248" s="3">
        <f t="shared" si="73"/>
        <v>-0.27292885272533951</v>
      </c>
      <c r="U248" s="8">
        <f t="shared" si="74"/>
        <v>0.25063279181784992</v>
      </c>
      <c r="V248" s="8">
        <f t="shared" si="75"/>
        <v>-2.2296060907478932E-2</v>
      </c>
    </row>
    <row r="249" spans="2:22">
      <c r="B249">
        <v>243</v>
      </c>
      <c r="C249" s="7">
        <f t="shared" si="60"/>
        <v>0.38268343236509067</v>
      </c>
      <c r="D249" s="7">
        <f t="shared" si="61"/>
        <v>-0.99999100633647053</v>
      </c>
      <c r="E249" s="4">
        <f t="shared" si="76"/>
        <v>0</v>
      </c>
      <c r="F249" s="2">
        <f t="shared" si="77"/>
        <v>0.48599999999999999</v>
      </c>
      <c r="G249" s="3">
        <f t="shared" si="78"/>
        <v>-0.13130757397137982</v>
      </c>
      <c r="H249" s="3">
        <f t="shared" si="64"/>
        <v>1.1824140274417154</v>
      </c>
      <c r="I249" s="3">
        <f t="shared" si="65"/>
        <v>2.3648280548834308</v>
      </c>
      <c r="J249" s="29">
        <f t="shared" si="66"/>
        <v>292.36482805488345</v>
      </c>
      <c r="K249" s="3">
        <f t="shared" si="67"/>
        <v>0.26508166666666666</v>
      </c>
      <c r="L249" s="3">
        <f t="shared" si="70"/>
        <v>428.52089000000012</v>
      </c>
      <c r="M249" s="3">
        <f t="shared" si="68"/>
        <v>391.08633608211284</v>
      </c>
      <c r="N249" s="8">
        <f t="shared" si="62"/>
        <v>46.086336082112837</v>
      </c>
      <c r="O249" s="8">
        <f t="shared" si="63"/>
        <v>48.451164136996283</v>
      </c>
      <c r="P249" s="3"/>
      <c r="Q249" s="2">
        <f t="shared" si="71"/>
        <v>0.10993891458612848</v>
      </c>
      <c r="R249" s="3">
        <f t="shared" si="69"/>
        <v>0.87951131668902782</v>
      </c>
      <c r="S249" s="3">
        <f t="shared" si="72"/>
        <v>-9.5001904724783204E-2</v>
      </c>
      <c r="T249" s="3">
        <f t="shared" si="73"/>
        <v>-0.19000380944956641</v>
      </c>
      <c r="U249" s="8">
        <f t="shared" si="74"/>
        <v>0.25137986441950488</v>
      </c>
      <c r="V249" s="8">
        <f t="shared" si="75"/>
        <v>6.1376054969969118E-2</v>
      </c>
    </row>
    <row r="250" spans="2:22">
      <c r="B250">
        <v>244</v>
      </c>
      <c r="C250" s="7">
        <f t="shared" si="60"/>
        <v>0.49999999999999839</v>
      </c>
      <c r="D250" s="7">
        <f t="shared" si="61"/>
        <v>-0.98553831941562264</v>
      </c>
      <c r="E250" s="4">
        <f t="shared" si="76"/>
        <v>0</v>
      </c>
      <c r="F250" s="2">
        <f t="shared" si="77"/>
        <v>0.48799999999999999</v>
      </c>
      <c r="G250" s="3">
        <f t="shared" si="78"/>
        <v>2.4616805843757361E-3</v>
      </c>
      <c r="H250" s="3">
        <f t="shared" si="64"/>
        <v>1.1349627692286268</v>
      </c>
      <c r="I250" s="3">
        <f t="shared" si="65"/>
        <v>2.2699255384572536</v>
      </c>
      <c r="J250" s="29">
        <f t="shared" si="66"/>
        <v>292.26992553845724</v>
      </c>
      <c r="K250" s="3">
        <f t="shared" si="67"/>
        <v>0.26589333333333331</v>
      </c>
      <c r="L250" s="3">
        <f t="shared" si="70"/>
        <v>428.78678333333346</v>
      </c>
      <c r="M250" s="3">
        <f t="shared" si="68"/>
        <v>391.33847944584301</v>
      </c>
      <c r="N250" s="8">
        <f t="shared" si="62"/>
        <v>46.338479445843006</v>
      </c>
      <c r="O250" s="8">
        <f t="shared" si="63"/>
        <v>48.60840498430025</v>
      </c>
      <c r="P250" s="3"/>
      <c r="Q250" s="2">
        <f t="shared" si="71"/>
        <v>0.13376925455575556</v>
      </c>
      <c r="R250" s="3">
        <f t="shared" si="69"/>
        <v>1.0701540364460445</v>
      </c>
      <c r="S250" s="3">
        <f t="shared" si="72"/>
        <v>-4.7451258213088598E-2</v>
      </c>
      <c r="T250" s="3">
        <f t="shared" si="73"/>
        <v>-9.4902516426177197E-2</v>
      </c>
      <c r="U250" s="8">
        <f t="shared" si="74"/>
        <v>0.25214336373016977</v>
      </c>
      <c r="V250" s="8">
        <f t="shared" si="75"/>
        <v>0.15724084730396726</v>
      </c>
    </row>
    <row r="251" spans="2:22">
      <c r="B251">
        <v>245</v>
      </c>
      <c r="C251" s="7">
        <f t="shared" si="60"/>
        <v>0.60876142900871977</v>
      </c>
      <c r="D251" s="7">
        <f t="shared" si="61"/>
        <v>-0.94114652287604095</v>
      </c>
      <c r="E251" s="4">
        <f t="shared" si="76"/>
        <v>0</v>
      </c>
      <c r="F251" s="2">
        <f t="shared" si="77"/>
        <v>0.49</v>
      </c>
      <c r="G251" s="3">
        <f t="shared" si="78"/>
        <v>0.15761490613267881</v>
      </c>
      <c r="H251" s="3">
        <f t="shared" si="64"/>
        <v>1.1401031215512254</v>
      </c>
      <c r="I251" s="3">
        <f t="shared" si="65"/>
        <v>2.2802062431024508</v>
      </c>
      <c r="J251" s="29">
        <f t="shared" si="66"/>
        <v>292.28020624310244</v>
      </c>
      <c r="K251" s="3">
        <f t="shared" si="67"/>
        <v>0.26670833333333333</v>
      </c>
      <c r="L251" s="3">
        <f t="shared" si="70"/>
        <v>429.05349166666679</v>
      </c>
      <c r="M251" s="3">
        <f t="shared" si="68"/>
        <v>391.59140413241482</v>
      </c>
      <c r="N251" s="8">
        <f t="shared" si="62"/>
        <v>46.591404132414823</v>
      </c>
      <c r="O251" s="8">
        <f t="shared" si="63"/>
        <v>48.871610375517264</v>
      </c>
      <c r="P251" s="3"/>
      <c r="Q251" s="2">
        <f t="shared" si="71"/>
        <v>0.15515322554830308</v>
      </c>
      <c r="R251" s="3">
        <f t="shared" si="69"/>
        <v>1.2412258043864246</v>
      </c>
      <c r="S251" s="3">
        <f t="shared" si="72"/>
        <v>5.1403523225985737E-3</v>
      </c>
      <c r="T251" s="3">
        <f t="shared" si="73"/>
        <v>1.0280704645197147E-2</v>
      </c>
      <c r="U251" s="8">
        <f t="shared" si="74"/>
        <v>0.25292468657181644</v>
      </c>
      <c r="V251" s="8">
        <f t="shared" si="75"/>
        <v>0.26320539121701358</v>
      </c>
    </row>
    <row r="252" spans="2:22">
      <c r="B252">
        <v>246</v>
      </c>
      <c r="C252" s="7">
        <f t="shared" si="60"/>
        <v>0.7071067811865448</v>
      </c>
      <c r="D252" s="7">
        <f t="shared" si="61"/>
        <v>-0.86816416992625611</v>
      </c>
      <c r="E252" s="4">
        <f t="shared" si="76"/>
        <v>0</v>
      </c>
      <c r="F252" s="2">
        <f t="shared" si="77"/>
        <v>0.49199999999999999</v>
      </c>
      <c r="G252" s="3">
        <f t="shared" si="78"/>
        <v>0.33094261126028868</v>
      </c>
      <c r="H252" s="3">
        <f t="shared" si="64"/>
        <v>1.2016224752591682</v>
      </c>
      <c r="I252" s="3">
        <f t="shared" si="65"/>
        <v>2.4032449505183364</v>
      </c>
      <c r="J252" s="29">
        <f t="shared" si="66"/>
        <v>292.40324495051834</v>
      </c>
      <c r="K252" s="3">
        <f t="shared" si="67"/>
        <v>0.26752666666666669</v>
      </c>
      <c r="L252" s="3">
        <f t="shared" si="70"/>
        <v>429.32101833333343</v>
      </c>
      <c r="M252" s="3">
        <f t="shared" si="68"/>
        <v>391.84512901406265</v>
      </c>
      <c r="N252" s="8">
        <f t="shared" si="62"/>
        <v>46.84512901406265</v>
      </c>
      <c r="O252" s="8">
        <f t="shared" si="63"/>
        <v>49.248373964580992</v>
      </c>
      <c r="P252" s="3"/>
      <c r="Q252" s="2">
        <f t="shared" si="71"/>
        <v>0.17332770512760987</v>
      </c>
      <c r="R252" s="3">
        <f t="shared" si="69"/>
        <v>1.3866216410208789</v>
      </c>
      <c r="S252" s="3">
        <f t="shared" si="72"/>
        <v>6.1519353707942814E-2</v>
      </c>
      <c r="T252" s="3">
        <f t="shared" si="73"/>
        <v>0.12303870741588563</v>
      </c>
      <c r="U252" s="8">
        <f t="shared" si="74"/>
        <v>0.25372488164782681</v>
      </c>
      <c r="V252" s="8">
        <f t="shared" si="75"/>
        <v>0.37676358906372798</v>
      </c>
    </row>
    <row r="253" spans="2:22">
      <c r="B253">
        <v>247</v>
      </c>
      <c r="C253" s="7">
        <f t="shared" si="60"/>
        <v>0.79335334029123539</v>
      </c>
      <c r="D253" s="7">
        <f t="shared" si="61"/>
        <v>-0.76880835007171711</v>
      </c>
      <c r="E253" s="4">
        <f t="shared" si="76"/>
        <v>0</v>
      </c>
      <c r="F253" s="2">
        <f t="shared" si="77"/>
        <v>0.49399999999999999</v>
      </c>
      <c r="G253" s="3">
        <f t="shared" si="78"/>
        <v>0.51854499021951828</v>
      </c>
      <c r="H253" s="3">
        <f t="shared" si="64"/>
        <v>1.3218804302075418</v>
      </c>
      <c r="I253" s="3">
        <f t="shared" si="65"/>
        <v>2.6437608604150835</v>
      </c>
      <c r="J253" s="29">
        <f t="shared" si="66"/>
        <v>292.64376086041506</v>
      </c>
      <c r="K253" s="3">
        <f t="shared" si="67"/>
        <v>0.26834833333333336</v>
      </c>
      <c r="L253" s="3">
        <f t="shared" si="70"/>
        <v>429.58936666666676</v>
      </c>
      <c r="M253" s="3">
        <f t="shared" si="68"/>
        <v>392.09967361530039</v>
      </c>
      <c r="N253" s="8">
        <f t="shared" si="62"/>
        <v>47.099673615300389</v>
      </c>
      <c r="O253" s="8">
        <f t="shared" si="63"/>
        <v>49.743434475715446</v>
      </c>
      <c r="P253" s="3"/>
      <c r="Q253" s="2">
        <f t="shared" si="71"/>
        <v>0.1876023789592296</v>
      </c>
      <c r="R253" s="3">
        <f t="shared" si="69"/>
        <v>1.5008190316738368</v>
      </c>
      <c r="S253" s="3">
        <f t="shared" si="72"/>
        <v>0.12025795494837355</v>
      </c>
      <c r="T253" s="3">
        <f t="shared" si="73"/>
        <v>0.24051590989674709</v>
      </c>
      <c r="U253" s="8">
        <f t="shared" si="74"/>
        <v>0.2545446012377397</v>
      </c>
      <c r="V253" s="8">
        <f t="shared" si="75"/>
        <v>0.49506051113445437</v>
      </c>
    </row>
    <row r="254" spans="2:22">
      <c r="B254">
        <v>248</v>
      </c>
      <c r="C254" s="7">
        <f t="shared" si="60"/>
        <v>0.86602540378443738</v>
      </c>
      <c r="D254" s="7">
        <f t="shared" si="61"/>
        <v>-0.64609733741021524</v>
      </c>
      <c r="E254" s="4">
        <f t="shared" si="76"/>
        <v>0</v>
      </c>
      <c r="F254" s="2">
        <f t="shared" si="77"/>
        <v>0.496</v>
      </c>
      <c r="G254" s="3">
        <f t="shared" si="78"/>
        <v>0.71592806637422213</v>
      </c>
      <c r="H254" s="3">
        <f t="shared" si="64"/>
        <v>1.5016730766902617</v>
      </c>
      <c r="I254" s="3">
        <f t="shared" si="65"/>
        <v>3.0033461533805235</v>
      </c>
      <c r="J254" s="29">
        <f t="shared" si="66"/>
        <v>293.00334615338051</v>
      </c>
      <c r="K254" s="3">
        <f t="shared" si="67"/>
        <v>0.26917333333333332</v>
      </c>
      <c r="L254" s="3">
        <f t="shared" si="70"/>
        <v>429.85854000000012</v>
      </c>
      <c r="M254" s="3">
        <f t="shared" si="68"/>
        <v>392.35505767888446</v>
      </c>
      <c r="N254" s="8">
        <f t="shared" si="62"/>
        <v>47.355057678884464</v>
      </c>
      <c r="O254" s="8">
        <f t="shared" si="63"/>
        <v>50.358403832264969</v>
      </c>
      <c r="P254" s="3"/>
      <c r="Q254" s="2">
        <f t="shared" si="71"/>
        <v>0.19738307615470385</v>
      </c>
      <c r="R254" s="3">
        <f t="shared" si="69"/>
        <v>1.5790646092376308</v>
      </c>
      <c r="S254" s="3">
        <f t="shared" si="72"/>
        <v>0.17979264648271998</v>
      </c>
      <c r="T254" s="3">
        <f t="shared" si="73"/>
        <v>0.35958529296543995</v>
      </c>
      <c r="U254" s="8">
        <f t="shared" si="74"/>
        <v>0.25538406358407428</v>
      </c>
      <c r="V254" s="8">
        <f t="shared" si="75"/>
        <v>0.61496935654952267</v>
      </c>
    </row>
    <row r="255" spans="2:22">
      <c r="B255">
        <v>249</v>
      </c>
      <c r="C255" s="7">
        <f t="shared" si="60"/>
        <v>0.9238795325112874</v>
      </c>
      <c r="D255" s="7">
        <f t="shared" si="61"/>
        <v>-0.50375890019503966</v>
      </c>
      <c r="E255" s="4">
        <f t="shared" si="76"/>
        <v>0</v>
      </c>
      <c r="F255" s="2">
        <f t="shared" si="77"/>
        <v>0.498</v>
      </c>
      <c r="G255" s="3">
        <f t="shared" si="78"/>
        <v>0.91812063231624774</v>
      </c>
      <c r="H255" s="3">
        <f t="shared" si="64"/>
        <v>1.7401409947389608</v>
      </c>
      <c r="I255" s="3">
        <f t="shared" si="65"/>
        <v>3.4802819894779216</v>
      </c>
      <c r="J255" s="29">
        <f t="shared" si="66"/>
        <v>293.48028198947793</v>
      </c>
      <c r="K255" s="3">
        <f t="shared" si="67"/>
        <v>0.2700016666666667</v>
      </c>
      <c r="L255" s="3">
        <f t="shared" si="70"/>
        <v>430.12854166666676</v>
      </c>
      <c r="M255" s="3">
        <f t="shared" si="68"/>
        <v>392.61130070630259</v>
      </c>
      <c r="N255" s="8">
        <f t="shared" si="62"/>
        <v>47.611300706302586</v>
      </c>
      <c r="O255" s="8">
        <f t="shared" si="63"/>
        <v>51.091582695780517</v>
      </c>
      <c r="P255" s="3"/>
      <c r="Q255" s="2">
        <f t="shared" si="71"/>
        <v>0.20219256594202561</v>
      </c>
      <c r="R255" s="3">
        <f t="shared" si="69"/>
        <v>1.6175405275362049</v>
      </c>
      <c r="S255" s="3">
        <f t="shared" si="72"/>
        <v>0.23846791804869905</v>
      </c>
      <c r="T255" s="3">
        <f t="shared" si="73"/>
        <v>0.47693583609739809</v>
      </c>
      <c r="U255" s="8">
        <f t="shared" si="74"/>
        <v>0.25624302741812244</v>
      </c>
      <c r="V255" s="8">
        <f t="shared" si="75"/>
        <v>0.73317886351554762</v>
      </c>
    </row>
    <row r="256" spans="2:22">
      <c r="B256">
        <v>250</v>
      </c>
      <c r="C256" s="7">
        <f t="shared" si="60"/>
        <v>0.96592582628906798</v>
      </c>
      <c r="D256" s="7">
        <f t="shared" si="61"/>
        <v>-0.34611705707749479</v>
      </c>
      <c r="E256" s="4">
        <f t="shared" si="76"/>
        <v>0</v>
      </c>
      <c r="F256" s="2">
        <f t="shared" si="77"/>
        <v>0.5</v>
      </c>
      <c r="G256" s="3">
        <f t="shared" si="78"/>
        <v>1.1198087692115732</v>
      </c>
      <c r="H256" s="3">
        <f t="shared" si="64"/>
        <v>2.0347249264807963</v>
      </c>
      <c r="I256" s="3">
        <f t="shared" si="65"/>
        <v>4.0694498529615926</v>
      </c>
      <c r="J256" s="29">
        <f t="shared" si="66"/>
        <v>294.06944985296161</v>
      </c>
      <c r="K256" s="3">
        <f t="shared" si="67"/>
        <v>0.27083333333333331</v>
      </c>
      <c r="L256" s="3">
        <f t="shared" si="70"/>
        <v>430.39937500000008</v>
      </c>
      <c r="M256" s="3">
        <f t="shared" si="68"/>
        <v>392.86842148602329</v>
      </c>
      <c r="N256" s="8">
        <f t="shared" si="62"/>
        <v>47.868421486023294</v>
      </c>
      <c r="O256" s="8">
        <f t="shared" si="63"/>
        <v>51.937871338984905</v>
      </c>
      <c r="P256" s="3"/>
      <c r="Q256" s="2">
        <f t="shared" si="71"/>
        <v>0.2016881368953255</v>
      </c>
      <c r="R256" s="3">
        <f t="shared" si="69"/>
        <v>1.613505095162604</v>
      </c>
      <c r="S256" s="3">
        <f t="shared" si="72"/>
        <v>0.2945839317418355</v>
      </c>
      <c r="T256" s="3">
        <f t="shared" si="73"/>
        <v>0.58916786348367101</v>
      </c>
      <c r="U256" s="8">
        <f t="shared" si="74"/>
        <v>0.25712077972070801</v>
      </c>
      <c r="V256" s="8">
        <f t="shared" si="75"/>
        <v>0.84628864320438879</v>
      </c>
    </row>
    <row r="257" spans="2:22">
      <c r="B257">
        <v>251</v>
      </c>
      <c r="C257" s="7">
        <f t="shared" si="60"/>
        <v>0.99144486137380994</v>
      </c>
      <c r="D257" s="7">
        <f t="shared" si="61"/>
        <v>-0.17796072019689316</v>
      </c>
      <c r="E257" s="4">
        <f t="shared" si="76"/>
        <v>0</v>
      </c>
      <c r="F257" s="2">
        <f t="shared" si="77"/>
        <v>0.502</v>
      </c>
      <c r="G257" s="3">
        <f t="shared" si="78"/>
        <v>1.3154841411769169</v>
      </c>
      <c r="H257" s="3">
        <f t="shared" si="64"/>
        <v>2.3811716733235389</v>
      </c>
      <c r="I257" s="3">
        <f t="shared" si="65"/>
        <v>4.7623433466470777</v>
      </c>
      <c r="J257" s="29">
        <f t="shared" si="66"/>
        <v>294.76234334664707</v>
      </c>
      <c r="K257" s="3">
        <f t="shared" si="67"/>
        <v>0.27166833333333334</v>
      </c>
      <c r="L257" s="3">
        <f t="shared" si="70"/>
        <v>430.67104333333339</v>
      </c>
      <c r="M257" s="3">
        <f t="shared" si="68"/>
        <v>393.12643762344777</v>
      </c>
      <c r="N257" s="8">
        <f t="shared" si="62"/>
        <v>48.126437623447771</v>
      </c>
      <c r="O257" s="8">
        <f t="shared" si="63"/>
        <v>52.888780970094842</v>
      </c>
      <c r="P257" s="3"/>
      <c r="Q257" s="2">
        <f t="shared" si="71"/>
        <v>0.19567537196534368</v>
      </c>
      <c r="R257" s="3">
        <f t="shared" si="69"/>
        <v>1.5654029757227494</v>
      </c>
      <c r="S257" s="3">
        <f t="shared" si="72"/>
        <v>0.34644674684274257</v>
      </c>
      <c r="T257" s="3">
        <f t="shared" si="73"/>
        <v>0.69289349368548514</v>
      </c>
      <c r="U257" s="8">
        <f t="shared" si="74"/>
        <v>0.25801613742447671</v>
      </c>
      <c r="V257" s="8">
        <f t="shared" si="75"/>
        <v>0.95090963110993698</v>
      </c>
    </row>
    <row r="258" spans="2:22">
      <c r="B258">
        <v>252</v>
      </c>
      <c r="C258" s="7">
        <f t="shared" si="60"/>
        <v>1</v>
      </c>
      <c r="D258" s="7">
        <f t="shared" si="61"/>
        <v>-4.3982155348338018E-3</v>
      </c>
      <c r="E258" s="4">
        <f t="shared" si="76"/>
        <v>0</v>
      </c>
      <c r="F258" s="2">
        <f t="shared" si="77"/>
        <v>0.504</v>
      </c>
      <c r="G258" s="3">
        <f t="shared" si="78"/>
        <v>1.4996017844651663</v>
      </c>
      <c r="H258" s="3">
        <f t="shared" si="64"/>
        <v>2.7735912681718924</v>
      </c>
      <c r="I258" s="3">
        <f t="shared" si="65"/>
        <v>5.5471825363437848</v>
      </c>
      <c r="J258" s="29">
        <f t="shared" si="66"/>
        <v>295.54718253634377</v>
      </c>
      <c r="K258" s="3">
        <f t="shared" si="67"/>
        <v>0.27250666666666667</v>
      </c>
      <c r="L258" s="3">
        <f t="shared" si="70"/>
        <v>430.94355000000007</v>
      </c>
      <c r="M258" s="3">
        <f t="shared" si="68"/>
        <v>393.38536508679476</v>
      </c>
      <c r="N258" s="8">
        <f t="shared" si="62"/>
        <v>48.385365086794764</v>
      </c>
      <c r="O258" s="8">
        <f t="shared" si="63"/>
        <v>53.932547623138532</v>
      </c>
      <c r="P258" s="3"/>
      <c r="Q258" s="2">
        <f t="shared" si="71"/>
        <v>0.18411764328824942</v>
      </c>
      <c r="R258" s="3">
        <f t="shared" si="69"/>
        <v>1.4729411463059954</v>
      </c>
      <c r="S258" s="3">
        <f t="shared" si="72"/>
        <v>0.39241959484835354</v>
      </c>
      <c r="T258" s="3">
        <f t="shared" si="73"/>
        <v>0.78483918969670707</v>
      </c>
      <c r="U258" s="8">
        <f t="shared" si="74"/>
        <v>0.25892746334699268</v>
      </c>
      <c r="V258" s="8">
        <f t="shared" si="75"/>
        <v>1.04376665304369</v>
      </c>
    </row>
    <row r="259" spans="2:22">
      <c r="B259">
        <v>253</v>
      </c>
      <c r="C259" s="7">
        <f t="shared" si="60"/>
        <v>0.99144486137381072</v>
      </c>
      <c r="D259" s="7">
        <f t="shared" si="61"/>
        <v>0.16929790002232348</v>
      </c>
      <c r="E259" s="4">
        <f t="shared" si="76"/>
        <v>0</v>
      </c>
      <c r="F259" s="2">
        <f t="shared" si="77"/>
        <v>0.50600000000000001</v>
      </c>
      <c r="G259" s="3">
        <f t="shared" si="78"/>
        <v>1.6667427613961341</v>
      </c>
      <c r="H259" s="3">
        <f t="shared" si="64"/>
        <v>3.2045649183763669</v>
      </c>
      <c r="I259" s="3">
        <f t="shared" si="65"/>
        <v>6.4091298367527338</v>
      </c>
      <c r="J259" s="29">
        <f t="shared" si="66"/>
        <v>296.40912983675275</v>
      </c>
      <c r="K259" s="3">
        <f t="shared" si="67"/>
        <v>0.27334833333333336</v>
      </c>
      <c r="L259" s="3">
        <f t="shared" si="70"/>
        <v>431.2168983333334</v>
      </c>
      <c r="M259" s="3">
        <f t="shared" si="68"/>
        <v>393.64521778300752</v>
      </c>
      <c r="N259" s="8">
        <f t="shared" si="62"/>
        <v>48.645217783007524</v>
      </c>
      <c r="O259" s="8">
        <f t="shared" si="63"/>
        <v>55.054347619760279</v>
      </c>
      <c r="P259" s="3"/>
      <c r="Q259" s="2">
        <f t="shared" si="71"/>
        <v>0.16714097693096774</v>
      </c>
      <c r="R259" s="3">
        <f t="shared" si="69"/>
        <v>1.337127815447742</v>
      </c>
      <c r="S259" s="3">
        <f t="shared" si="72"/>
        <v>0.43097365020447453</v>
      </c>
      <c r="T259" s="3">
        <f t="shared" si="73"/>
        <v>0.86194730040894907</v>
      </c>
      <c r="U259" s="8">
        <f t="shared" si="74"/>
        <v>0.25985269621276075</v>
      </c>
      <c r="V259" s="8">
        <f t="shared" si="75"/>
        <v>1.1217999966217462</v>
      </c>
    </row>
    <row r="260" spans="2:22">
      <c r="B260">
        <v>254</v>
      </c>
      <c r="C260" s="7">
        <f t="shared" si="60"/>
        <v>0.96592582628906776</v>
      </c>
      <c r="D260" s="7">
        <f t="shared" si="61"/>
        <v>0.33785101069866813</v>
      </c>
      <c r="E260" s="4">
        <f t="shared" si="76"/>
        <v>0</v>
      </c>
      <c r="F260" s="2">
        <f t="shared" si="77"/>
        <v>0.50800000000000001</v>
      </c>
      <c r="G260" s="3">
        <f t="shared" si="78"/>
        <v>1.8117768369877358</v>
      </c>
      <c r="H260" s="3">
        <f t="shared" si="64"/>
        <v>3.6653016548448809</v>
      </c>
      <c r="I260" s="3">
        <f t="shared" si="65"/>
        <v>7.3306033096897618</v>
      </c>
      <c r="J260" s="29">
        <f t="shared" si="66"/>
        <v>297.33060330968976</v>
      </c>
      <c r="K260" s="3">
        <f t="shared" si="67"/>
        <v>0.27419333333333334</v>
      </c>
      <c r="L260" s="3">
        <f t="shared" si="70"/>
        <v>431.49109166666676</v>
      </c>
      <c r="M260" s="3">
        <f t="shared" si="68"/>
        <v>393.90600717719758</v>
      </c>
      <c r="N260" s="8">
        <f t="shared" si="62"/>
        <v>48.90600717719758</v>
      </c>
      <c r="O260" s="8">
        <f t="shared" si="63"/>
        <v>56.236610486887344</v>
      </c>
      <c r="P260" s="3"/>
      <c r="Q260" s="2">
        <f t="shared" si="71"/>
        <v>0.14503407559160175</v>
      </c>
      <c r="R260" s="3">
        <f t="shared" si="69"/>
        <v>1.160272604732814</v>
      </c>
      <c r="S260" s="3">
        <f t="shared" si="72"/>
        <v>0.46073673646851399</v>
      </c>
      <c r="T260" s="3">
        <f t="shared" si="73"/>
        <v>0.92147347293702797</v>
      </c>
      <c r="U260" s="8">
        <f t="shared" si="74"/>
        <v>0.26078939419005565</v>
      </c>
      <c r="V260" s="8">
        <f t="shared" si="75"/>
        <v>1.182262867127065</v>
      </c>
    </row>
    <row r="261" spans="2:22">
      <c r="B261">
        <v>255</v>
      </c>
      <c r="C261" s="7">
        <f t="shared" si="60"/>
        <v>0.92387953251128707</v>
      </c>
      <c r="D261" s="7">
        <f t="shared" si="61"/>
        <v>0.49614073714647838</v>
      </c>
      <c r="E261" s="4">
        <f t="shared" si="76"/>
        <v>0</v>
      </c>
      <c r="F261" s="2">
        <f t="shared" si="77"/>
        <v>0.51</v>
      </c>
      <c r="G261" s="3">
        <f t="shared" si="78"/>
        <v>1.9300202696577655</v>
      </c>
      <c r="H261" s="3">
        <f t="shared" si="64"/>
        <v>4.1458401044126951</v>
      </c>
      <c r="I261" s="3">
        <f t="shared" si="65"/>
        <v>8.2916802088253903</v>
      </c>
      <c r="J261" s="29">
        <f t="shared" si="66"/>
        <v>298.29168020882537</v>
      </c>
      <c r="K261" s="3">
        <f t="shared" si="67"/>
        <v>0.27504166666666668</v>
      </c>
      <c r="L261" s="3">
        <f t="shared" si="70"/>
        <v>431.76613333333341</v>
      </c>
      <c r="M261" s="3">
        <f t="shared" si="68"/>
        <v>394.16774196814163</v>
      </c>
      <c r="N261" s="8">
        <f t="shared" si="62"/>
        <v>49.167741968141627</v>
      </c>
      <c r="O261" s="8">
        <f t="shared" si="63"/>
        <v>57.459422176966996</v>
      </c>
      <c r="P261" s="3"/>
      <c r="Q261" s="2">
        <f t="shared" si="71"/>
        <v>0.11824343267002968</v>
      </c>
      <c r="R261" s="3">
        <f t="shared" si="69"/>
        <v>0.94594746136023744</v>
      </c>
      <c r="S261" s="3">
        <f t="shared" si="72"/>
        <v>0.48053844956781422</v>
      </c>
      <c r="T261" s="3">
        <f t="shared" si="73"/>
        <v>0.96107689913562844</v>
      </c>
      <c r="U261" s="8">
        <f t="shared" si="74"/>
        <v>0.26173479094404684</v>
      </c>
      <c r="V261" s="8">
        <f t="shared" si="75"/>
        <v>1.2228116900796522</v>
      </c>
    </row>
    <row r="262" spans="2:22">
      <c r="B262">
        <v>256</v>
      </c>
      <c r="C262" s="7">
        <f t="shared" ref="C262:C325" si="79">SIN(RADIANS(B262*360/12*sin1_cyc_yr))</f>
        <v>0.86602540378444048</v>
      </c>
      <c r="D262" s="7">
        <f t="shared" ref="D262:D325" si="80">SIN(RADIANS(B262*360/12*sin2_cyc_yr))</f>
        <v>0.63935848554623087</v>
      </c>
      <c r="E262" s="4">
        <f t="shared" si="76"/>
        <v>0</v>
      </c>
      <c r="F262" s="2">
        <f t="shared" si="77"/>
        <v>0.51200000000000001</v>
      </c>
      <c r="G262" s="3">
        <f t="shared" si="78"/>
        <v>2.0173838893306715</v>
      </c>
      <c r="H262" s="3">
        <f t="shared" si="64"/>
        <v>4.6352903729558097</v>
      </c>
      <c r="I262" s="3">
        <f t="shared" si="65"/>
        <v>9.2705807459116194</v>
      </c>
      <c r="J262" s="29">
        <f t="shared" si="66"/>
        <v>299.27058074591162</v>
      </c>
      <c r="K262" s="3">
        <f t="shared" si="67"/>
        <v>0.27589333333333332</v>
      </c>
      <c r="L262" s="3">
        <f t="shared" si="70"/>
        <v>432.04202666666674</v>
      </c>
      <c r="M262" s="3">
        <f t="shared" si="68"/>
        <v>394.43042783095831</v>
      </c>
      <c r="N262" s="8">
        <f t="shared" ref="N262:N325" si="81">M262-CO2_start</f>
        <v>49.430427830958308</v>
      </c>
      <c r="O262" s="8">
        <f t="shared" ref="O262:O325" si="82">J262+N262-CO2_base</f>
        <v>58.701008576869924</v>
      </c>
      <c r="P262" s="3"/>
      <c r="Q262" s="2">
        <f t="shared" si="71"/>
        <v>8.7363619672905957E-2</v>
      </c>
      <c r="R262" s="3">
        <f t="shared" si="69"/>
        <v>0.69890895738324765</v>
      </c>
      <c r="S262" s="3">
        <f t="shared" si="72"/>
        <v>0.48945026854311457</v>
      </c>
      <c r="T262" s="3">
        <f t="shared" si="73"/>
        <v>0.97890053708622915</v>
      </c>
      <c r="U262" s="8">
        <f t="shared" si="74"/>
        <v>0.26268586281668149</v>
      </c>
      <c r="V262" s="8">
        <f t="shared" si="75"/>
        <v>1.2415863999029284</v>
      </c>
    </row>
    <row r="263" spans="2:22">
      <c r="B263">
        <v>257</v>
      </c>
      <c r="C263" s="7">
        <f t="shared" si="79"/>
        <v>0.79335334029123483</v>
      </c>
      <c r="D263" s="7">
        <f t="shared" si="80"/>
        <v>0.76315352515087642</v>
      </c>
      <c r="E263" s="4">
        <f t="shared" si="76"/>
        <v>0</v>
      </c>
      <c r="F263" s="2">
        <f t="shared" si="77"/>
        <v>0.51400000000000001</v>
      </c>
      <c r="G263" s="3">
        <f t="shared" si="78"/>
        <v>2.0705068654421113</v>
      </c>
      <c r="H263" s="3">
        <f t="shared" ref="H263:H326" si="83">alpha1*(G263*Bio_ppmv-H262)+H262</f>
        <v>5.1221097302822907</v>
      </c>
      <c r="I263" s="3">
        <f t="shared" ref="I263:I326" si="84">alpha1*(G263*ocean_ppmv-I262)+I262</f>
        <v>10.244219460564581</v>
      </c>
      <c r="J263" s="29">
        <f t="shared" ref="J263:J326" si="85">CO2_base+I263</f>
        <v>300.24421946056458</v>
      </c>
      <c r="K263" s="3">
        <f t="shared" ref="K263:K326" si="86">(E_start+B263*E_slope+B263^2*E_lin)/12</f>
        <v>0.27674833333333332</v>
      </c>
      <c r="L263" s="3">
        <f t="shared" si="70"/>
        <v>432.31877500000007</v>
      </c>
      <c r="M263" s="3">
        <f t="shared" ref="M263:M326" si="87">M262+K263-(M262+K263-(J263))*alpha2</f>
        <v>394.694067236335</v>
      </c>
      <c r="N263" s="8">
        <f t="shared" si="81"/>
        <v>49.694067236335002</v>
      </c>
      <c r="O263" s="8">
        <f t="shared" si="82"/>
        <v>59.938286696899581</v>
      </c>
      <c r="P263" s="3"/>
      <c r="Q263" s="2">
        <f t="shared" si="71"/>
        <v>5.312297611143979E-2</v>
      </c>
      <c r="R263" s="3">
        <f t="shared" ref="R263:R326" si="88">Q263*Bio_ppmv</f>
        <v>0.42498380889151832</v>
      </c>
      <c r="S263" s="3">
        <f t="shared" si="72"/>
        <v>0.48681935732648096</v>
      </c>
      <c r="T263" s="3">
        <f t="shared" si="73"/>
        <v>0.97363871465296192</v>
      </c>
      <c r="U263" s="8">
        <f t="shared" si="74"/>
        <v>0.2636394053766935</v>
      </c>
      <c r="V263" s="8">
        <f t="shared" si="75"/>
        <v>1.2372781200296572</v>
      </c>
    </row>
    <row r="264" spans="2:22">
      <c r="B264">
        <v>258</v>
      </c>
      <c r="C264" s="7">
        <f t="shared" si="79"/>
        <v>0.70710678118654913</v>
      </c>
      <c r="D264" s="7">
        <f t="shared" si="80"/>
        <v>0.86376515666747855</v>
      </c>
      <c r="E264" s="4">
        <f t="shared" si="76"/>
        <v>0</v>
      </c>
      <c r="F264" s="2">
        <f t="shared" si="77"/>
        <v>0.51600000000000001</v>
      </c>
      <c r="G264" s="3">
        <f t="shared" si="78"/>
        <v>2.0868719378540277</v>
      </c>
      <c r="H264" s="3">
        <f t="shared" si="83"/>
        <v>5.5944046652631263</v>
      </c>
      <c r="I264" s="3">
        <f t="shared" si="84"/>
        <v>11.188809330526253</v>
      </c>
      <c r="J264" s="29">
        <f t="shared" si="85"/>
        <v>301.18880933052623</v>
      </c>
      <c r="K264" s="3">
        <f t="shared" si="86"/>
        <v>0.27760666666666667</v>
      </c>
      <c r="L264" s="3">
        <f t="shared" ref="L264:L327" si="89">L263+K264</f>
        <v>432.59638166666673</v>
      </c>
      <c r="M264" s="3">
        <f t="shared" si="87"/>
        <v>394.95865935361479</v>
      </c>
      <c r="N264" s="8">
        <f t="shared" si="81"/>
        <v>49.958659353614792</v>
      </c>
      <c r="O264" s="8">
        <f t="shared" si="82"/>
        <v>61.147468684141018</v>
      </c>
      <c r="P264" s="3"/>
      <c r="Q264" s="2">
        <f t="shared" ref="Q264:Q327" si="90">G264-G263</f>
        <v>1.6365072411916426E-2</v>
      </c>
      <c r="R264" s="3">
        <f t="shared" si="88"/>
        <v>0.13092057929533141</v>
      </c>
      <c r="S264" s="3">
        <f t="shared" ref="S264:S327" si="91">H264-H263</f>
        <v>0.47229493498083563</v>
      </c>
      <c r="T264" s="3">
        <f t="shared" ref="T264:T327" si="92">I264-I263</f>
        <v>0.94458986996167127</v>
      </c>
      <c r="U264" s="8">
        <f t="shared" ref="U264:U327" si="93">N264-N263</f>
        <v>0.26459211727978982</v>
      </c>
      <c r="V264" s="8">
        <f t="shared" ref="V264:V327" si="94">O264-O263</f>
        <v>1.2091819872414362</v>
      </c>
    </row>
    <row r="265" spans="2:22">
      <c r="B265">
        <v>259</v>
      </c>
      <c r="C265" s="7">
        <f t="shared" si="79"/>
        <v>0.60876142900871899</v>
      </c>
      <c r="D265" s="7">
        <f t="shared" si="80"/>
        <v>0.9381369564080464</v>
      </c>
      <c r="E265" s="4">
        <f t="shared" si="76"/>
        <v>0</v>
      </c>
      <c r="F265" s="2">
        <f t="shared" si="77"/>
        <v>0.51800000000000002</v>
      </c>
      <c r="G265" s="3">
        <f t="shared" si="78"/>
        <v>2.0648983854167655</v>
      </c>
      <c r="H265" s="3">
        <f t="shared" si="83"/>
        <v>6.040250966709146</v>
      </c>
      <c r="I265" s="3">
        <f t="shared" si="84"/>
        <v>12.080501933418292</v>
      </c>
      <c r="J265" s="29">
        <f t="shared" si="85"/>
        <v>302.0805019334183</v>
      </c>
      <c r="K265" s="3">
        <f t="shared" si="86"/>
        <v>0.27846833333333332</v>
      </c>
      <c r="L265" s="3">
        <f t="shared" si="89"/>
        <v>432.87485000000004</v>
      </c>
      <c r="M265" s="3">
        <f t="shared" si="87"/>
        <v>395.22420004273391</v>
      </c>
      <c r="N265" s="8">
        <f t="shared" si="81"/>
        <v>50.224200042733912</v>
      </c>
      <c r="O265" s="8">
        <f t="shared" si="82"/>
        <v>62.304701976152217</v>
      </c>
      <c r="P265" s="3"/>
      <c r="Q265" s="2">
        <f t="shared" si="90"/>
        <v>-2.1973552437262178E-2</v>
      </c>
      <c r="R265" s="3">
        <f t="shared" si="88"/>
        <v>-0.17578841949809743</v>
      </c>
      <c r="S265" s="3">
        <f t="shared" si="91"/>
        <v>0.44584630144601967</v>
      </c>
      <c r="T265" s="3">
        <f t="shared" si="92"/>
        <v>0.89169260289203933</v>
      </c>
      <c r="U265" s="8">
        <f t="shared" si="93"/>
        <v>0.26554068911912054</v>
      </c>
      <c r="V265" s="8">
        <f t="shared" si="94"/>
        <v>1.157233292011199</v>
      </c>
    </row>
    <row r="266" spans="2:22">
      <c r="B266">
        <v>260</v>
      </c>
      <c r="C266" s="7">
        <f t="shared" si="79"/>
        <v>0.50000000000000067</v>
      </c>
      <c r="D266" s="7">
        <f t="shared" si="80"/>
        <v>0.98400962565113892</v>
      </c>
      <c r="E266" s="4">
        <f t="shared" si="76"/>
        <v>0</v>
      </c>
      <c r="F266" s="2">
        <f t="shared" si="77"/>
        <v>0.52</v>
      </c>
      <c r="G266" s="3">
        <f t="shared" si="78"/>
        <v>2.0040096256511397</v>
      </c>
      <c r="H266" s="3">
        <f t="shared" si="83"/>
        <v>6.4480228118113789</v>
      </c>
      <c r="I266" s="3">
        <f t="shared" si="84"/>
        <v>12.896045623622758</v>
      </c>
      <c r="J266" s="29">
        <f t="shared" si="85"/>
        <v>302.89604562362274</v>
      </c>
      <c r="K266" s="3">
        <f t="shared" si="86"/>
        <v>0.27933333333333338</v>
      </c>
      <c r="L266" s="3">
        <f t="shared" si="89"/>
        <v>433.15418333333338</v>
      </c>
      <c r="M266" s="3">
        <f t="shared" si="87"/>
        <v>395.49068193749753</v>
      </c>
      <c r="N266" s="8">
        <f t="shared" si="81"/>
        <v>50.490681937497527</v>
      </c>
      <c r="O266" s="8">
        <f t="shared" si="82"/>
        <v>63.386727561120267</v>
      </c>
      <c r="P266" s="3"/>
      <c r="Q266" s="2">
        <f t="shared" si="90"/>
        <v>-6.08887597656258E-2</v>
      </c>
      <c r="R266" s="3">
        <f t="shared" si="88"/>
        <v>-0.4871100781250064</v>
      </c>
      <c r="S266" s="3">
        <f t="shared" si="91"/>
        <v>0.40777184510223297</v>
      </c>
      <c r="T266" s="3">
        <f t="shared" si="92"/>
        <v>0.81554369020446593</v>
      </c>
      <c r="U266" s="8">
        <f t="shared" si="93"/>
        <v>0.26648189476361495</v>
      </c>
      <c r="V266" s="8">
        <f t="shared" si="94"/>
        <v>1.0820255849680507</v>
      </c>
    </row>
    <row r="267" spans="2:22">
      <c r="B267">
        <v>261</v>
      </c>
      <c r="C267" s="7">
        <f t="shared" si="79"/>
        <v>0.38268343236509306</v>
      </c>
      <c r="D267" s="7">
        <f t="shared" si="80"/>
        <v>0.99998962459631491</v>
      </c>
      <c r="E267" s="4">
        <f t="shared" si="76"/>
        <v>0</v>
      </c>
      <c r="F267" s="2">
        <f t="shared" si="77"/>
        <v>0.52200000000000002</v>
      </c>
      <c r="G267" s="3">
        <f t="shared" si="78"/>
        <v>1.9046730569614081</v>
      </c>
      <c r="H267" s="3">
        <f t="shared" si="83"/>
        <v>6.8067214321622345</v>
      </c>
      <c r="I267" s="3">
        <f t="shared" si="84"/>
        <v>13.613442864324469</v>
      </c>
      <c r="J267" s="29">
        <f t="shared" si="85"/>
        <v>303.6134428643245</v>
      </c>
      <c r="K267" s="3">
        <f t="shared" si="86"/>
        <v>0.28020166666666668</v>
      </c>
      <c r="L267" s="3">
        <f t="shared" si="89"/>
        <v>433.43438500000002</v>
      </c>
      <c r="M267" s="3">
        <f t="shared" si="87"/>
        <v>395.75809462006413</v>
      </c>
      <c r="N267" s="8">
        <f t="shared" si="81"/>
        <v>50.758094620064128</v>
      </c>
      <c r="O267" s="8">
        <f t="shared" si="82"/>
        <v>64.371537484388625</v>
      </c>
      <c r="P267" s="3"/>
      <c r="Q267" s="2">
        <f t="shared" si="90"/>
        <v>-9.9336568689731619E-2</v>
      </c>
      <c r="R267" s="3">
        <f t="shared" si="88"/>
        <v>-0.79469254951785295</v>
      </c>
      <c r="S267" s="3">
        <f t="shared" si="91"/>
        <v>0.35869862035085553</v>
      </c>
      <c r="T267" s="3">
        <f t="shared" si="92"/>
        <v>0.71739724070171107</v>
      </c>
      <c r="U267" s="8">
        <f t="shared" si="93"/>
        <v>0.26741268256660078</v>
      </c>
      <c r="V267" s="8">
        <f t="shared" si="94"/>
        <v>0.98480992326835803</v>
      </c>
    </row>
    <row r="268" spans="2:22">
      <c r="B268">
        <v>262</v>
      </c>
      <c r="C268" s="7">
        <f t="shared" si="79"/>
        <v>0.25881904510252007</v>
      </c>
      <c r="D268" s="7">
        <f t="shared" si="80"/>
        <v>0.985591505919301</v>
      </c>
      <c r="E268" s="4">
        <f t="shared" si="76"/>
        <v>0</v>
      </c>
      <c r="F268" s="2">
        <f t="shared" si="77"/>
        <v>0.52400000000000002</v>
      </c>
      <c r="G268" s="3">
        <f t="shared" si="78"/>
        <v>1.7684105510218211</v>
      </c>
      <c r="H268" s="3">
        <f t="shared" si="83"/>
        <v>7.1062937923378584</v>
      </c>
      <c r="I268" s="3">
        <f t="shared" si="84"/>
        <v>14.212587584675717</v>
      </c>
      <c r="J268" s="29">
        <f t="shared" si="85"/>
        <v>304.2125875846757</v>
      </c>
      <c r="K268" s="3">
        <f t="shared" si="86"/>
        <v>0.28107333333333334</v>
      </c>
      <c r="L268" s="3">
        <f t="shared" si="89"/>
        <v>433.71545833333334</v>
      </c>
      <c r="M268" s="3">
        <f t="shared" si="87"/>
        <v>396.02642488385396</v>
      </c>
      <c r="N268" s="8">
        <f t="shared" si="81"/>
        <v>51.026424883853963</v>
      </c>
      <c r="O268" s="8">
        <f t="shared" si="82"/>
        <v>65.239012468529666</v>
      </c>
      <c r="P268" s="3"/>
      <c r="Q268" s="2">
        <f t="shared" si="90"/>
        <v>-0.136262505939587</v>
      </c>
      <c r="R268" s="3">
        <f t="shared" si="88"/>
        <v>-1.090100047516696</v>
      </c>
      <c r="S268" s="3">
        <f t="shared" si="91"/>
        <v>0.29957236017562394</v>
      </c>
      <c r="T268" s="3">
        <f t="shared" si="92"/>
        <v>0.59914472035124788</v>
      </c>
      <c r="U268" s="8">
        <f t="shared" si="93"/>
        <v>0.26833026378983504</v>
      </c>
      <c r="V268" s="8">
        <f t="shared" si="94"/>
        <v>0.8674749841410403</v>
      </c>
    </row>
    <row r="269" spans="2:22">
      <c r="B269">
        <v>263</v>
      </c>
      <c r="C269" s="7">
        <f t="shared" si="79"/>
        <v>0.13052619222005366</v>
      </c>
      <c r="D269" s="7">
        <f t="shared" si="80"/>
        <v>0.94125266190092716</v>
      </c>
      <c r="E269" s="4">
        <f t="shared" si="76"/>
        <v>0</v>
      </c>
      <c r="F269" s="2">
        <f t="shared" si="77"/>
        <v>0.52600000000000002</v>
      </c>
      <c r="G269" s="3">
        <f t="shared" si="78"/>
        <v>1.5977788541209808</v>
      </c>
      <c r="H269" s="3">
        <f t="shared" si="83"/>
        <v>7.3379318643803195</v>
      </c>
      <c r="I269" s="3">
        <f t="shared" si="84"/>
        <v>14.675863728760639</v>
      </c>
      <c r="J269" s="29">
        <f t="shared" si="85"/>
        <v>304.67586372876065</v>
      </c>
      <c r="K269" s="3">
        <f t="shared" si="86"/>
        <v>0.2819483333333333</v>
      </c>
      <c r="L269" s="3">
        <f t="shared" si="89"/>
        <v>433.99740666666668</v>
      </c>
      <c r="M269" s="3">
        <f t="shared" si="87"/>
        <v>396.29565707948331</v>
      </c>
      <c r="N269" s="8">
        <f t="shared" si="81"/>
        <v>51.295657079483306</v>
      </c>
      <c r="O269" s="8">
        <f t="shared" si="82"/>
        <v>65.971520808243952</v>
      </c>
      <c r="P269" s="3"/>
      <c r="Q269" s="2">
        <f t="shared" si="90"/>
        <v>-0.17063169690084035</v>
      </c>
      <c r="R269" s="3">
        <f t="shared" si="88"/>
        <v>-1.3650535752067228</v>
      </c>
      <c r="S269" s="3">
        <f t="shared" si="91"/>
        <v>0.23163807204246112</v>
      </c>
      <c r="T269" s="3">
        <f t="shared" si="92"/>
        <v>0.46327614408492224</v>
      </c>
      <c r="U269" s="8">
        <f t="shared" si="93"/>
        <v>0.26923219562934264</v>
      </c>
      <c r="V269" s="8">
        <f t="shared" si="94"/>
        <v>0.73250833971428619</v>
      </c>
    </row>
    <row r="270" spans="2:22">
      <c r="B270">
        <v>264</v>
      </c>
      <c r="C270" s="7">
        <f t="shared" si="79"/>
        <v>-2.2050503784010189E-15</v>
      </c>
      <c r="D270" s="7">
        <f t="shared" si="80"/>
        <v>0.86832003713511297</v>
      </c>
      <c r="E270" s="4">
        <f t="shared" si="76"/>
        <v>0</v>
      </c>
      <c r="F270" s="2">
        <f t="shared" si="77"/>
        <v>0.52800000000000002</v>
      </c>
      <c r="G270" s="3">
        <f t="shared" si="78"/>
        <v>1.3963200371351108</v>
      </c>
      <c r="H270" s="3">
        <f t="shared" si="83"/>
        <v>7.4943435114177825</v>
      </c>
      <c r="I270" s="3">
        <f t="shared" si="84"/>
        <v>14.988687022835565</v>
      </c>
      <c r="J270" s="29">
        <f t="shared" si="85"/>
        <v>304.98868702283556</v>
      </c>
      <c r="K270" s="3">
        <f t="shared" si="86"/>
        <v>0.28282666666666667</v>
      </c>
      <c r="L270" s="3">
        <f t="shared" si="89"/>
        <v>434.28023333333334</v>
      </c>
      <c r="M270" s="3">
        <f t="shared" si="87"/>
        <v>396.56577353583361</v>
      </c>
      <c r="N270" s="8">
        <f t="shared" si="81"/>
        <v>51.565773535833614</v>
      </c>
      <c r="O270" s="8">
        <f t="shared" si="82"/>
        <v>66.554460558669177</v>
      </c>
      <c r="P270" s="3"/>
      <c r="Q270" s="2">
        <f t="shared" si="90"/>
        <v>-0.20145881698586998</v>
      </c>
      <c r="R270" s="3">
        <f t="shared" si="88"/>
        <v>-1.6116705358869599</v>
      </c>
      <c r="S270" s="3">
        <f t="shared" si="91"/>
        <v>0.15641164703746302</v>
      </c>
      <c r="T270" s="3">
        <f t="shared" si="92"/>
        <v>0.31282329407492604</v>
      </c>
      <c r="U270" s="8">
        <f t="shared" si="93"/>
        <v>0.27011645635030845</v>
      </c>
      <c r="V270" s="8">
        <f t="shared" si="94"/>
        <v>0.58293975042522561</v>
      </c>
    </row>
    <row r="271" spans="2:22">
      <c r="B271">
        <v>265</v>
      </c>
      <c r="C271" s="7">
        <f t="shared" si="79"/>
        <v>-0.13052619222005099</v>
      </c>
      <c r="D271" s="7">
        <f t="shared" si="80"/>
        <v>0.76900921046301285</v>
      </c>
      <c r="E271" s="4">
        <f t="shared" si="76"/>
        <v>0</v>
      </c>
      <c r="F271" s="2">
        <f t="shared" si="77"/>
        <v>0.53</v>
      </c>
      <c r="G271" s="3">
        <f t="shared" si="78"/>
        <v>1.168483018242962</v>
      </c>
      <c r="H271" s="3">
        <f t="shared" si="83"/>
        <v>7.5699866947721999</v>
      </c>
      <c r="I271" s="3">
        <f t="shared" si="84"/>
        <v>15.1399733895444</v>
      </c>
      <c r="J271" s="29">
        <f t="shared" si="85"/>
        <v>305.13997338954442</v>
      </c>
      <c r="K271" s="3">
        <f t="shared" si="86"/>
        <v>0.28370833333333334</v>
      </c>
      <c r="L271" s="3">
        <f t="shared" si="89"/>
        <v>434.56394166666666</v>
      </c>
      <c r="M271" s="3">
        <f t="shared" si="87"/>
        <v>396.8367550460656</v>
      </c>
      <c r="N271" s="8">
        <f t="shared" si="81"/>
        <v>51.836755046065605</v>
      </c>
      <c r="O271" s="8">
        <f t="shared" si="82"/>
        <v>66.976728435610028</v>
      </c>
      <c r="P271" s="3"/>
      <c r="Q271" s="2">
        <f t="shared" si="90"/>
        <v>-0.2278370188921488</v>
      </c>
      <c r="R271" s="3">
        <f t="shared" si="88"/>
        <v>-1.8226961511371904</v>
      </c>
      <c r="S271" s="3">
        <f t="shared" si="91"/>
        <v>7.5643183354417332E-2</v>
      </c>
      <c r="T271" s="3">
        <f t="shared" si="92"/>
        <v>0.15128636670883466</v>
      </c>
      <c r="U271" s="8">
        <f t="shared" si="93"/>
        <v>0.2709815102319908</v>
      </c>
      <c r="V271" s="8">
        <f t="shared" si="94"/>
        <v>0.42226787694085033</v>
      </c>
    </row>
    <row r="272" spans="2:22">
      <c r="B272">
        <v>266</v>
      </c>
      <c r="C272" s="7">
        <f t="shared" si="79"/>
        <v>-0.25881904510251746</v>
      </c>
      <c r="D272" s="7">
        <f t="shared" si="80"/>
        <v>0.64633708916004862</v>
      </c>
      <c r="E272" s="4">
        <f t="shared" si="76"/>
        <v>0</v>
      </c>
      <c r="F272" s="2">
        <f t="shared" si="77"/>
        <v>0.53200000000000003</v>
      </c>
      <c r="G272" s="3">
        <f t="shared" si="78"/>
        <v>0.91951804405753124</v>
      </c>
      <c r="H272" s="3">
        <f t="shared" si="83"/>
        <v>7.5612596726893955</v>
      </c>
      <c r="I272" s="3">
        <f t="shared" si="84"/>
        <v>15.122519345378791</v>
      </c>
      <c r="J272" s="29">
        <f t="shared" si="85"/>
        <v>305.12251934537881</v>
      </c>
      <c r="K272" s="3">
        <f t="shared" si="86"/>
        <v>0.28459333333333331</v>
      </c>
      <c r="L272" s="3">
        <f t="shared" si="89"/>
        <v>434.84853499999997</v>
      </c>
      <c r="M272" s="3">
        <f t="shared" si="87"/>
        <v>397.1085814063548</v>
      </c>
      <c r="N272" s="8">
        <f t="shared" si="81"/>
        <v>52.108581406354801</v>
      </c>
      <c r="O272" s="8">
        <f t="shared" si="82"/>
        <v>67.231100751733607</v>
      </c>
      <c r="P272" s="3"/>
      <c r="Q272" s="2">
        <f t="shared" si="90"/>
        <v>-0.24896497418543073</v>
      </c>
      <c r="R272" s="3">
        <f t="shared" si="88"/>
        <v>-1.9917197934834459</v>
      </c>
      <c r="S272" s="3">
        <f t="shared" si="91"/>
        <v>-8.7270220828044032E-3</v>
      </c>
      <c r="T272" s="3">
        <f t="shared" si="92"/>
        <v>-1.7454044165608806E-2</v>
      </c>
      <c r="U272" s="8">
        <f t="shared" si="93"/>
        <v>0.2718263602891966</v>
      </c>
      <c r="V272" s="8">
        <f t="shared" si="94"/>
        <v>0.25437231612357891</v>
      </c>
    </row>
    <row r="273" spans="2:22">
      <c r="B273">
        <v>267</v>
      </c>
      <c r="C273" s="7">
        <f t="shared" si="79"/>
        <v>-0.38268343236509056</v>
      </c>
      <c r="D273" s="7">
        <f t="shared" si="80"/>
        <v>0.50403026002098716</v>
      </c>
      <c r="E273" s="4">
        <f t="shared" si="76"/>
        <v>0</v>
      </c>
      <c r="F273" s="2">
        <f t="shared" si="77"/>
        <v>0.53400000000000003</v>
      </c>
      <c r="G273" s="3">
        <f t="shared" si="78"/>
        <v>0.65534682765589669</v>
      </c>
      <c r="H273" s="3">
        <f t="shared" si="83"/>
        <v>7.4666410390556903</v>
      </c>
      <c r="I273" s="3">
        <f t="shared" si="84"/>
        <v>14.933282078111381</v>
      </c>
      <c r="J273" s="29">
        <f t="shared" si="85"/>
        <v>304.9332820781114</v>
      </c>
      <c r="K273" s="3">
        <f t="shared" si="86"/>
        <v>0.28548166666666669</v>
      </c>
      <c r="L273" s="3">
        <f t="shared" si="89"/>
        <v>435.13401666666664</v>
      </c>
      <c r="M273" s="3">
        <f t="shared" si="87"/>
        <v>397.38123199341976</v>
      </c>
      <c r="N273" s="8">
        <f t="shared" si="81"/>
        <v>52.38123199341976</v>
      </c>
      <c r="O273" s="8">
        <f t="shared" si="82"/>
        <v>67.314514071531164</v>
      </c>
      <c r="P273" s="3"/>
      <c r="Q273" s="2">
        <f t="shared" si="90"/>
        <v>-0.26417121640163455</v>
      </c>
      <c r="R273" s="3">
        <f t="shared" si="88"/>
        <v>-2.1133697312130764</v>
      </c>
      <c r="S273" s="3">
        <f t="shared" si="91"/>
        <v>-9.4618633633705151E-2</v>
      </c>
      <c r="T273" s="3">
        <f t="shared" si="92"/>
        <v>-0.1892372672674103</v>
      </c>
      <c r="U273" s="8">
        <f t="shared" si="93"/>
        <v>0.27265058706495893</v>
      </c>
      <c r="V273" s="8">
        <f t="shared" si="94"/>
        <v>8.3413319797557506E-2</v>
      </c>
    </row>
    <row r="274" spans="2:22">
      <c r="B274">
        <v>268</v>
      </c>
      <c r="C274" s="7">
        <f t="shared" si="79"/>
        <v>-0.49999999999999828</v>
      </c>
      <c r="D274" s="7">
        <f t="shared" si="80"/>
        <v>0.34641178149331631</v>
      </c>
      <c r="E274" s="4">
        <f t="shared" ref="E274:E337" si="95">Step12</f>
        <v>0</v>
      </c>
      <c r="F274" s="2">
        <f t="shared" si="77"/>
        <v>0.53600000000000003</v>
      </c>
      <c r="G274" s="3">
        <f t="shared" si="78"/>
        <v>0.38241178149331806</v>
      </c>
      <c r="H274" s="3">
        <f t="shared" si="83"/>
        <v>7.2867748239654704</v>
      </c>
      <c r="I274" s="3">
        <f t="shared" si="84"/>
        <v>14.573549647930941</v>
      </c>
      <c r="J274" s="29">
        <f t="shared" si="85"/>
        <v>304.57354964793092</v>
      </c>
      <c r="K274" s="3">
        <f t="shared" si="86"/>
        <v>0.28637333333333337</v>
      </c>
      <c r="L274" s="3">
        <f t="shared" si="89"/>
        <v>435.42039</v>
      </c>
      <c r="M274" s="3">
        <f t="shared" si="87"/>
        <v>397.65468636558921</v>
      </c>
      <c r="N274" s="8">
        <f t="shared" si="81"/>
        <v>52.654686365589214</v>
      </c>
      <c r="O274" s="8">
        <f t="shared" si="82"/>
        <v>67.228236013520132</v>
      </c>
      <c r="P274" s="3"/>
      <c r="Q274" s="2">
        <f t="shared" si="90"/>
        <v>-0.27293504616257863</v>
      </c>
      <c r="R274" s="3">
        <f t="shared" si="88"/>
        <v>-2.1834803693006291</v>
      </c>
      <c r="S274" s="3">
        <f t="shared" si="91"/>
        <v>-0.17986621509021994</v>
      </c>
      <c r="T274" s="3">
        <f t="shared" si="92"/>
        <v>-0.35973243018043988</v>
      </c>
      <c r="U274" s="8">
        <f t="shared" si="93"/>
        <v>0.27345437216945356</v>
      </c>
      <c r="V274" s="8">
        <f t="shared" si="94"/>
        <v>-8.6278058011032499E-2</v>
      </c>
    </row>
    <row r="275" spans="2:22">
      <c r="B275">
        <v>269</v>
      </c>
      <c r="C275" s="7">
        <f t="shared" si="79"/>
        <v>-0.60876142900872243</v>
      </c>
      <c r="D275" s="7">
        <f t="shared" si="80"/>
        <v>0.17826985593671801</v>
      </c>
      <c r="E275" s="4">
        <f t="shared" si="95"/>
        <v>0</v>
      </c>
      <c r="F275" s="2">
        <f t="shared" si="77"/>
        <v>0.53800000000000003</v>
      </c>
      <c r="G275" s="3">
        <f t="shared" si="78"/>
        <v>0.10750842692799562</v>
      </c>
      <c r="H275" s="3">
        <f t="shared" si="83"/>
        <v>7.0244974056221681</v>
      </c>
      <c r="I275" s="3">
        <f t="shared" si="84"/>
        <v>14.048994811244336</v>
      </c>
      <c r="J275" s="29">
        <f t="shared" si="85"/>
        <v>304.04899481124431</v>
      </c>
      <c r="K275" s="3">
        <f t="shared" si="86"/>
        <v>0.28726833333333335</v>
      </c>
      <c r="L275" s="3">
        <f t="shared" si="89"/>
        <v>435.70765833333331</v>
      </c>
      <c r="M275" s="3">
        <f t="shared" si="87"/>
        <v>397.92892487125511</v>
      </c>
      <c r="N275" s="8">
        <f t="shared" si="81"/>
        <v>52.928924871255106</v>
      </c>
      <c r="O275" s="8">
        <f t="shared" si="82"/>
        <v>66.977919682499419</v>
      </c>
      <c r="P275" s="3"/>
      <c r="Q275" s="2">
        <f t="shared" si="90"/>
        <v>-0.27490335456532244</v>
      </c>
      <c r="R275" s="3">
        <f t="shared" si="88"/>
        <v>-2.1992268365225796</v>
      </c>
      <c r="S275" s="3">
        <f t="shared" si="91"/>
        <v>-0.26227741834330232</v>
      </c>
      <c r="T275" s="3">
        <f t="shared" si="92"/>
        <v>-0.52455483668660463</v>
      </c>
      <c r="U275" s="8">
        <f t="shared" si="93"/>
        <v>0.27423850566589181</v>
      </c>
      <c r="V275" s="8">
        <f t="shared" si="94"/>
        <v>-0.25031633102071282</v>
      </c>
    </row>
    <row r="276" spans="2:22">
      <c r="B276">
        <v>270</v>
      </c>
      <c r="C276" s="7">
        <f t="shared" si="79"/>
        <v>-0.70710678118654713</v>
      </c>
      <c r="D276" s="7">
        <f t="shared" si="80"/>
        <v>4.7123715393740783E-3</v>
      </c>
      <c r="E276" s="4">
        <f t="shared" si="95"/>
        <v>0</v>
      </c>
      <c r="F276" s="2">
        <f t="shared" si="77"/>
        <v>0.54</v>
      </c>
      <c r="G276" s="3">
        <f t="shared" si="78"/>
        <v>-0.162394409647173</v>
      </c>
      <c r="H276" s="3">
        <f t="shared" si="83"/>
        <v>6.6848046208021401</v>
      </c>
      <c r="I276" s="3">
        <f t="shared" si="84"/>
        <v>13.36960924160428</v>
      </c>
      <c r="J276" s="29">
        <f t="shared" si="85"/>
        <v>303.36960924160428</v>
      </c>
      <c r="K276" s="3">
        <f t="shared" si="86"/>
        <v>0.28816666666666668</v>
      </c>
      <c r="L276" s="3">
        <f t="shared" si="89"/>
        <v>435.99582499999997</v>
      </c>
      <c r="M276" s="3">
        <f t="shared" si="87"/>
        <v>398.20392924811341</v>
      </c>
      <c r="N276" s="8">
        <f t="shared" si="81"/>
        <v>53.203929248113411</v>
      </c>
      <c r="O276" s="8">
        <f t="shared" si="82"/>
        <v>66.573538489717691</v>
      </c>
      <c r="P276" s="3"/>
      <c r="Q276" s="2">
        <f t="shared" si="90"/>
        <v>-0.26990283657516861</v>
      </c>
      <c r="R276" s="3">
        <f t="shared" si="88"/>
        <v>-2.1592226926013489</v>
      </c>
      <c r="S276" s="3">
        <f t="shared" si="91"/>
        <v>-0.33969278482002796</v>
      </c>
      <c r="T276" s="3">
        <f t="shared" si="92"/>
        <v>-0.67938556964005592</v>
      </c>
      <c r="U276" s="8">
        <f t="shared" si="93"/>
        <v>0.27500437685830548</v>
      </c>
      <c r="V276" s="8">
        <f t="shared" si="94"/>
        <v>-0.40438119278172735</v>
      </c>
    </row>
    <row r="277" spans="2:22">
      <c r="B277">
        <v>271</v>
      </c>
      <c r="C277" s="7">
        <f t="shared" si="79"/>
        <v>-0.79335334029123317</v>
      </c>
      <c r="D277" s="7">
        <f t="shared" si="80"/>
        <v>-0.16898826732015074</v>
      </c>
      <c r="E277" s="4">
        <f t="shared" si="95"/>
        <v>0</v>
      </c>
      <c r="F277" s="2">
        <f t="shared" si="77"/>
        <v>0.54200000000000004</v>
      </c>
      <c r="G277" s="3">
        <f t="shared" si="78"/>
        <v>-0.42034160761138384</v>
      </c>
      <c r="H277" s="3">
        <f t="shared" si="83"/>
        <v>6.2747591614579576</v>
      </c>
      <c r="I277" s="3">
        <f t="shared" si="84"/>
        <v>12.549518322915915</v>
      </c>
      <c r="J277" s="29">
        <f t="shared" si="85"/>
        <v>302.5495183229159</v>
      </c>
      <c r="K277" s="3">
        <f t="shared" si="86"/>
        <v>0.28906833333333332</v>
      </c>
      <c r="L277" s="3">
        <f t="shared" si="89"/>
        <v>436.28489333333329</v>
      </c>
      <c r="M277" s="3">
        <f t="shared" si="87"/>
        <v>398.47968319661908</v>
      </c>
      <c r="N277" s="8">
        <f t="shared" si="81"/>
        <v>53.479683196619078</v>
      </c>
      <c r="O277" s="8">
        <f t="shared" si="82"/>
        <v>66.029201519534979</v>
      </c>
      <c r="P277" s="3"/>
      <c r="Q277" s="2">
        <f t="shared" si="90"/>
        <v>-0.25794719796421084</v>
      </c>
      <c r="R277" s="3">
        <f t="shared" si="88"/>
        <v>-2.0635775837136867</v>
      </c>
      <c r="S277" s="3">
        <f t="shared" si="91"/>
        <v>-0.41004545934418246</v>
      </c>
      <c r="T277" s="3">
        <f t="shared" si="92"/>
        <v>-0.82009091868836492</v>
      </c>
      <c r="U277" s="8">
        <f t="shared" si="93"/>
        <v>0.27575394850566681</v>
      </c>
      <c r="V277" s="8">
        <f t="shared" si="94"/>
        <v>-0.54433697018271232</v>
      </c>
    </row>
    <row r="278" spans="2:22">
      <c r="B278">
        <v>272</v>
      </c>
      <c r="C278" s="7">
        <f t="shared" si="79"/>
        <v>-0.86602540378443915</v>
      </c>
      <c r="D278" s="7">
        <f t="shared" si="80"/>
        <v>-0.33755530745510864</v>
      </c>
      <c r="E278" s="4">
        <f t="shared" si="95"/>
        <v>0</v>
      </c>
      <c r="F278" s="2">
        <f t="shared" si="77"/>
        <v>0.54400000000000004</v>
      </c>
      <c r="G278" s="3">
        <f t="shared" si="78"/>
        <v>-0.65958071123954776</v>
      </c>
      <c r="H278" s="3">
        <f t="shared" si="83"/>
        <v>5.8033400583212353</v>
      </c>
      <c r="I278" s="3">
        <f t="shared" si="84"/>
        <v>11.606680116642471</v>
      </c>
      <c r="J278" s="29">
        <f t="shared" si="85"/>
        <v>301.60668011664245</v>
      </c>
      <c r="K278" s="3">
        <f t="shared" si="86"/>
        <v>0.28997333333333336</v>
      </c>
      <c r="L278" s="3">
        <f t="shared" si="89"/>
        <v>436.57486666666659</v>
      </c>
      <c r="M278" s="3">
        <f t="shared" si="87"/>
        <v>398.75617291158704</v>
      </c>
      <c r="N278" s="8">
        <f t="shared" si="81"/>
        <v>53.756172911587043</v>
      </c>
      <c r="O278" s="8">
        <f t="shared" si="82"/>
        <v>65.362853028229495</v>
      </c>
      <c r="P278" s="3"/>
      <c r="Q278" s="2">
        <f t="shared" si="90"/>
        <v>-0.23923910362816392</v>
      </c>
      <c r="R278" s="3">
        <f t="shared" si="88"/>
        <v>-1.9139128290253113</v>
      </c>
      <c r="S278" s="3">
        <f t="shared" si="91"/>
        <v>-0.47141910313672231</v>
      </c>
      <c r="T278" s="3">
        <f t="shared" si="92"/>
        <v>-0.94283820627344461</v>
      </c>
      <c r="U278" s="8">
        <f t="shared" si="93"/>
        <v>0.27648971496796548</v>
      </c>
      <c r="V278" s="8">
        <f t="shared" si="94"/>
        <v>-0.66634849130548446</v>
      </c>
    </row>
    <row r="279" spans="2:22">
      <c r="B279">
        <v>273</v>
      </c>
      <c r="C279" s="7">
        <f t="shared" si="79"/>
        <v>-0.92387953251128607</v>
      </c>
      <c r="D279" s="7">
        <f t="shared" si="80"/>
        <v>-0.49586794636263526</v>
      </c>
      <c r="E279" s="4">
        <f t="shared" si="95"/>
        <v>0</v>
      </c>
      <c r="F279" s="2">
        <f t="shared" si="77"/>
        <v>0.54600000000000004</v>
      </c>
      <c r="G279" s="3">
        <f t="shared" si="78"/>
        <v>-0.87374747887392124</v>
      </c>
      <c r="H279" s="3">
        <f t="shared" si="83"/>
        <v>5.2812377282619272</v>
      </c>
      <c r="I279" s="3">
        <f t="shared" si="84"/>
        <v>10.562475456523854</v>
      </c>
      <c r="J279" s="29">
        <f t="shared" si="85"/>
        <v>300.56247545652383</v>
      </c>
      <c r="K279" s="3">
        <f t="shared" si="86"/>
        <v>0.29088166666666665</v>
      </c>
      <c r="L279" s="3">
        <f t="shared" si="89"/>
        <v>436.86574833333327</v>
      </c>
      <c r="M279" s="3">
        <f t="shared" si="87"/>
        <v>399.03338755683501</v>
      </c>
      <c r="N279" s="8">
        <f t="shared" si="81"/>
        <v>54.033387556835009</v>
      </c>
      <c r="O279" s="8">
        <f t="shared" si="82"/>
        <v>64.595863013358837</v>
      </c>
      <c r="P279" s="3"/>
      <c r="Q279" s="2">
        <f t="shared" si="90"/>
        <v>-0.21416676763437348</v>
      </c>
      <c r="R279" s="3">
        <f t="shared" si="88"/>
        <v>-1.7133341410749878</v>
      </c>
      <c r="S279" s="3">
        <f t="shared" si="91"/>
        <v>-0.52210233005930817</v>
      </c>
      <c r="T279" s="3">
        <f t="shared" si="92"/>
        <v>-1.0442046601186163</v>
      </c>
      <c r="U279" s="8">
        <f t="shared" si="93"/>
        <v>0.27721464524796602</v>
      </c>
      <c r="V279" s="8">
        <f t="shared" si="94"/>
        <v>-0.76699001487065743</v>
      </c>
    </row>
    <row r="280" spans="2:22">
      <c r="B280">
        <v>274</v>
      </c>
      <c r="C280" s="7">
        <f t="shared" si="79"/>
        <v>-0.96592582628906887</v>
      </c>
      <c r="D280" s="7">
        <f t="shared" si="80"/>
        <v>-0.63911689417860917</v>
      </c>
      <c r="E280" s="4">
        <f t="shared" si="95"/>
        <v>0</v>
      </c>
      <c r="F280" s="2">
        <f t="shared" si="77"/>
        <v>0.54800000000000004</v>
      </c>
      <c r="G280" s="3">
        <f t="shared" si="78"/>
        <v>-1.057042720467678</v>
      </c>
      <c r="H280" s="3">
        <f t="shared" si="83"/>
        <v>4.7205996511868999</v>
      </c>
      <c r="I280" s="3">
        <f t="shared" si="84"/>
        <v>9.4411993023737999</v>
      </c>
      <c r="J280" s="29">
        <f t="shared" si="85"/>
        <v>299.44119930237378</v>
      </c>
      <c r="K280" s="3">
        <f t="shared" si="86"/>
        <v>0.29179333333333335</v>
      </c>
      <c r="L280" s="3">
        <f t="shared" si="89"/>
        <v>437.15754166666659</v>
      </c>
      <c r="M280" s="3">
        <f t="shared" si="87"/>
        <v>399.31131966917388</v>
      </c>
      <c r="N280" s="8">
        <f t="shared" si="81"/>
        <v>54.311319669173884</v>
      </c>
      <c r="O280" s="8">
        <f t="shared" si="82"/>
        <v>63.752518971547659</v>
      </c>
      <c r="P280" s="3"/>
      <c r="Q280" s="2">
        <f t="shared" si="90"/>
        <v>-0.18329524159375676</v>
      </c>
      <c r="R280" s="3">
        <f t="shared" si="88"/>
        <v>-1.4663619327500541</v>
      </c>
      <c r="S280" s="3">
        <f t="shared" si="91"/>
        <v>-0.56063807707502722</v>
      </c>
      <c r="T280" s="3">
        <f t="shared" si="92"/>
        <v>-1.1212761541500544</v>
      </c>
      <c r="U280" s="8">
        <f t="shared" si="93"/>
        <v>0.27793211233887405</v>
      </c>
      <c r="V280" s="8">
        <f t="shared" si="94"/>
        <v>-0.84334404181117861</v>
      </c>
    </row>
    <row r="281" spans="2:22">
      <c r="B281">
        <v>275</v>
      </c>
      <c r="C281" s="7">
        <f t="shared" si="79"/>
        <v>-0.99144486137381038</v>
      </c>
      <c r="D281" s="7">
        <f t="shared" si="80"/>
        <v>-0.76295047236660507</v>
      </c>
      <c r="E281" s="4">
        <f t="shared" si="95"/>
        <v>0</v>
      </c>
      <c r="F281" s="2">
        <f t="shared" si="77"/>
        <v>0.55000000000000004</v>
      </c>
      <c r="G281" s="3">
        <f t="shared" si="78"/>
        <v>-1.2043953337404154</v>
      </c>
      <c r="H281" s="3">
        <f t="shared" si="83"/>
        <v>4.1347331972502133</v>
      </c>
      <c r="I281" s="3">
        <f t="shared" si="84"/>
        <v>8.2694663945004265</v>
      </c>
      <c r="J281" s="29">
        <f t="shared" si="85"/>
        <v>298.26946639450045</v>
      </c>
      <c r="K281" s="3">
        <f t="shared" si="86"/>
        <v>0.29270833333333335</v>
      </c>
      <c r="L281" s="3">
        <f t="shared" si="89"/>
        <v>437.45024999999993</v>
      </c>
      <c r="M281" s="3">
        <f t="shared" si="87"/>
        <v>399.58996547986351</v>
      </c>
      <c r="N281" s="8">
        <f t="shared" si="81"/>
        <v>54.589965479863508</v>
      </c>
      <c r="O281" s="8">
        <f t="shared" si="82"/>
        <v>62.859431874363963</v>
      </c>
      <c r="P281" s="3"/>
      <c r="Q281" s="2">
        <f t="shared" si="90"/>
        <v>-0.14735261327273741</v>
      </c>
      <c r="R281" s="3">
        <f t="shared" si="88"/>
        <v>-1.1788209061818993</v>
      </c>
      <c r="S281" s="3">
        <f t="shared" si="91"/>
        <v>-0.58586645393668668</v>
      </c>
      <c r="T281" s="3">
        <f t="shared" si="92"/>
        <v>-1.1717329078733734</v>
      </c>
      <c r="U281" s="8">
        <f t="shared" si="93"/>
        <v>0.2786458106896248</v>
      </c>
      <c r="V281" s="8">
        <f t="shared" si="94"/>
        <v>-0.89308709718369528</v>
      </c>
    </row>
    <row r="282" spans="2:22">
      <c r="B282">
        <v>276</v>
      </c>
      <c r="C282" s="7">
        <f t="shared" si="79"/>
        <v>-1</v>
      </c>
      <c r="D282" s="7">
        <f t="shared" si="80"/>
        <v>-0.86360681089192515</v>
      </c>
      <c r="E282" s="4">
        <f t="shared" si="95"/>
        <v>0</v>
      </c>
      <c r="F282" s="2">
        <f t="shared" si="77"/>
        <v>0.55200000000000005</v>
      </c>
      <c r="G282" s="3">
        <f t="shared" si="78"/>
        <v>-1.311606810891925</v>
      </c>
      <c r="H282" s="3">
        <f t="shared" si="83"/>
        <v>3.537773402666752</v>
      </c>
      <c r="I282" s="3">
        <f t="shared" si="84"/>
        <v>7.075546805333504</v>
      </c>
      <c r="J282" s="29">
        <f t="shared" si="85"/>
        <v>297.07554680533349</v>
      </c>
      <c r="K282" s="3">
        <f t="shared" si="86"/>
        <v>0.2936266666666667</v>
      </c>
      <c r="L282" s="3">
        <f t="shared" si="89"/>
        <v>437.74387666666661</v>
      </c>
      <c r="M282" s="3">
        <f t="shared" si="87"/>
        <v>399.86932514381539</v>
      </c>
      <c r="N282" s="8">
        <f t="shared" si="81"/>
        <v>54.869325143815388</v>
      </c>
      <c r="O282" s="8">
        <f t="shared" si="82"/>
        <v>61.944871949148876</v>
      </c>
      <c r="P282" s="3"/>
      <c r="Q282" s="2">
        <f t="shared" si="90"/>
        <v>-0.10721147715150958</v>
      </c>
      <c r="R282" s="3">
        <f t="shared" si="88"/>
        <v>-0.85769181721207666</v>
      </c>
      <c r="S282" s="3">
        <f t="shared" si="91"/>
        <v>-0.59695979458346127</v>
      </c>
      <c r="T282" s="3">
        <f t="shared" si="92"/>
        <v>-1.1939195891669225</v>
      </c>
      <c r="U282" s="8">
        <f t="shared" si="93"/>
        <v>0.27935966395187961</v>
      </c>
      <c r="V282" s="8">
        <f t="shared" si="94"/>
        <v>-0.91455992521508733</v>
      </c>
    </row>
    <row r="283" spans="2:22">
      <c r="B283">
        <v>277</v>
      </c>
      <c r="C283" s="7">
        <f t="shared" si="79"/>
        <v>-0.99144486137381027</v>
      </c>
      <c r="D283" s="7">
        <f t="shared" si="80"/>
        <v>-0.9380281279377074</v>
      </c>
      <c r="E283" s="4">
        <f t="shared" si="95"/>
        <v>0</v>
      </c>
      <c r="F283" s="2">
        <f t="shared" si="77"/>
        <v>0.55400000000000005</v>
      </c>
      <c r="G283" s="3">
        <f t="shared" si="78"/>
        <v>-1.3754729893115176</v>
      </c>
      <c r="H283" s="3">
        <f t="shared" si="83"/>
        <v>2.944324554074913</v>
      </c>
      <c r="I283" s="3">
        <f t="shared" si="84"/>
        <v>5.888649108149826</v>
      </c>
      <c r="J283" s="29">
        <f t="shared" si="85"/>
        <v>295.88864910814982</v>
      </c>
      <c r="K283" s="3">
        <f t="shared" si="86"/>
        <v>0.29454833333333336</v>
      </c>
      <c r="L283" s="3">
        <f t="shared" si="89"/>
        <v>438.03842499999996</v>
      </c>
      <c r="M283" s="3">
        <f t="shared" si="87"/>
        <v>400.14940286928703</v>
      </c>
      <c r="N283" s="8">
        <f t="shared" si="81"/>
        <v>55.14940286928703</v>
      </c>
      <c r="O283" s="8">
        <f t="shared" si="82"/>
        <v>61.038051977436851</v>
      </c>
      <c r="P283" s="3"/>
      <c r="Q283" s="2">
        <f t="shared" si="90"/>
        <v>-6.3866178419592634E-2</v>
      </c>
      <c r="R283" s="3">
        <f t="shared" si="88"/>
        <v>-0.51092942735674107</v>
      </c>
      <c r="S283" s="3">
        <f t="shared" si="91"/>
        <v>-0.593448848591839</v>
      </c>
      <c r="T283" s="3">
        <f t="shared" si="92"/>
        <v>-1.186897697183678</v>
      </c>
      <c r="U283" s="8">
        <f t="shared" si="93"/>
        <v>0.28007772547164222</v>
      </c>
      <c r="V283" s="8">
        <f t="shared" si="94"/>
        <v>-0.90681997171202511</v>
      </c>
    </row>
    <row r="284" spans="2:22">
      <c r="B284">
        <v>278</v>
      </c>
      <c r="C284" s="7">
        <f t="shared" si="79"/>
        <v>-0.96592582628906876</v>
      </c>
      <c r="D284" s="7">
        <f t="shared" si="80"/>
        <v>-0.98395362052439206</v>
      </c>
      <c r="E284" s="4">
        <f t="shared" si="95"/>
        <v>0</v>
      </c>
      <c r="F284" s="2">
        <f t="shared" si="77"/>
        <v>0.55600000000000005</v>
      </c>
      <c r="G284" s="3">
        <f t="shared" si="78"/>
        <v>-1.3938794468134608</v>
      </c>
      <c r="H284" s="3">
        <f t="shared" si="83"/>
        <v>2.369085254985249</v>
      </c>
      <c r="I284" s="3">
        <f t="shared" si="84"/>
        <v>4.738170509970498</v>
      </c>
      <c r="J284" s="29">
        <f t="shared" si="85"/>
        <v>294.73817050997047</v>
      </c>
      <c r="K284" s="3">
        <f t="shared" si="86"/>
        <v>0.29547333333333331</v>
      </c>
      <c r="L284" s="3">
        <f t="shared" si="89"/>
        <v>438.33389833333331</v>
      </c>
      <c r="M284" s="3">
        <f t="shared" si="87"/>
        <v>400.4302069434969</v>
      </c>
      <c r="N284" s="8">
        <f t="shared" si="81"/>
        <v>55.430206943496898</v>
      </c>
      <c r="O284" s="8">
        <f t="shared" si="82"/>
        <v>60.168377453467372</v>
      </c>
      <c r="P284" s="3"/>
      <c r="Q284" s="2">
        <f t="shared" si="90"/>
        <v>-1.8406457501943141E-2</v>
      </c>
      <c r="R284" s="3">
        <f t="shared" si="88"/>
        <v>-0.14725166001554513</v>
      </c>
      <c r="S284" s="3">
        <f t="shared" si="91"/>
        <v>-0.57523929908966398</v>
      </c>
      <c r="T284" s="3">
        <f t="shared" si="92"/>
        <v>-1.150478598179328</v>
      </c>
      <c r="U284" s="8">
        <f t="shared" si="93"/>
        <v>0.2808040742098683</v>
      </c>
      <c r="V284" s="8">
        <f t="shared" si="94"/>
        <v>-0.8696745239694792</v>
      </c>
    </row>
    <row r="285" spans="2:22">
      <c r="B285">
        <v>279</v>
      </c>
      <c r="C285" s="7">
        <f t="shared" si="79"/>
        <v>-0.92387953251128574</v>
      </c>
      <c r="D285" s="7">
        <f t="shared" si="80"/>
        <v>-0.99998814416114012</v>
      </c>
      <c r="E285" s="4">
        <f t="shared" si="95"/>
        <v>0</v>
      </c>
      <c r="F285" s="2">
        <f t="shared" si="77"/>
        <v>0.55800000000000005</v>
      </c>
      <c r="G285" s="3">
        <f t="shared" si="78"/>
        <v>-1.3658676766724258</v>
      </c>
      <c r="H285" s="3">
        <f t="shared" si="83"/>
        <v>1.8264671883579104</v>
      </c>
      <c r="I285" s="3">
        <f t="shared" si="84"/>
        <v>3.6529343767158209</v>
      </c>
      <c r="J285" s="29">
        <f t="shared" si="85"/>
        <v>293.65293437671585</v>
      </c>
      <c r="K285" s="3">
        <f t="shared" si="86"/>
        <v>0.29640166666666667</v>
      </c>
      <c r="L285" s="3">
        <f t="shared" si="89"/>
        <v>438.63029999999998</v>
      </c>
      <c r="M285" s="3">
        <f t="shared" si="87"/>
        <v>400.71174965242437</v>
      </c>
      <c r="N285" s="8">
        <f t="shared" si="81"/>
        <v>55.711749652424373</v>
      </c>
      <c r="O285" s="8">
        <f t="shared" si="82"/>
        <v>59.364684029140221</v>
      </c>
      <c r="P285" s="3"/>
      <c r="Q285" s="2">
        <f t="shared" si="90"/>
        <v>2.8011770141034953E-2</v>
      </c>
      <c r="R285" s="3">
        <f t="shared" si="88"/>
        <v>0.22409416112827962</v>
      </c>
      <c r="S285" s="3">
        <f t="shared" si="91"/>
        <v>-0.54261806662733858</v>
      </c>
      <c r="T285" s="3">
        <f t="shared" si="92"/>
        <v>-1.0852361332546772</v>
      </c>
      <c r="U285" s="8">
        <f t="shared" si="93"/>
        <v>0.28154270892747491</v>
      </c>
      <c r="V285" s="8">
        <f t="shared" si="94"/>
        <v>-0.8036934243271503</v>
      </c>
    </row>
    <row r="286" spans="2:22">
      <c r="B286">
        <v>280</v>
      </c>
      <c r="C286" s="7">
        <f t="shared" si="79"/>
        <v>-0.86602540378443882</v>
      </c>
      <c r="D286" s="7">
        <f t="shared" si="80"/>
        <v>-0.9856445951489986</v>
      </c>
      <c r="E286" s="4">
        <f t="shared" si="95"/>
        <v>0</v>
      </c>
      <c r="F286" s="2">
        <f t="shared" si="77"/>
        <v>0.56000000000000005</v>
      </c>
      <c r="G286" s="3">
        <f t="shared" si="78"/>
        <v>-1.2916699989334375</v>
      </c>
      <c r="H286" s="3">
        <f t="shared" si="83"/>
        <v>1.3302180396901782</v>
      </c>
      <c r="I286" s="3">
        <f t="shared" si="84"/>
        <v>2.6604360793803563</v>
      </c>
      <c r="J286" s="29">
        <f t="shared" si="85"/>
        <v>292.66043607938036</v>
      </c>
      <c r="K286" s="3">
        <f t="shared" si="86"/>
        <v>0.29733333333333334</v>
      </c>
      <c r="L286" s="3">
        <f t="shared" si="89"/>
        <v>438.92763333333329</v>
      </c>
      <c r="M286" s="3">
        <f t="shared" si="87"/>
        <v>400.99404709596496</v>
      </c>
      <c r="N286" s="8">
        <f t="shared" si="81"/>
        <v>55.994047095964959</v>
      </c>
      <c r="O286" s="8">
        <f t="shared" si="82"/>
        <v>58.65448317534532</v>
      </c>
      <c r="P286" s="3"/>
      <c r="Q286" s="2">
        <f t="shared" si="90"/>
        <v>7.4197677738988332E-2</v>
      </c>
      <c r="R286" s="3">
        <f t="shared" si="88"/>
        <v>0.59358142191190666</v>
      </c>
      <c r="S286" s="3">
        <f t="shared" si="91"/>
        <v>-0.49624914866773229</v>
      </c>
      <c r="T286" s="3">
        <f t="shared" si="92"/>
        <v>-0.99249829733546457</v>
      </c>
      <c r="U286" s="8">
        <f t="shared" si="93"/>
        <v>0.28229744354058539</v>
      </c>
      <c r="V286" s="8">
        <f t="shared" si="94"/>
        <v>-0.71020085379490183</v>
      </c>
    </row>
    <row r="287" spans="2:22">
      <c r="B287">
        <v>281</v>
      </c>
      <c r="C287" s="7">
        <f t="shared" si="79"/>
        <v>-0.79335334029123705</v>
      </c>
      <c r="D287" s="7">
        <f t="shared" si="80"/>
        <v>-0.9413587080279</v>
      </c>
      <c r="E287" s="4">
        <f t="shared" si="95"/>
        <v>0</v>
      </c>
      <c r="F287" s="2">
        <f t="shared" si="77"/>
        <v>0.56200000000000006</v>
      </c>
      <c r="G287" s="3">
        <f t="shared" si="78"/>
        <v>-1.1727120483191371</v>
      </c>
      <c r="H287" s="3">
        <f t="shared" si="83"/>
        <v>0.89305899655473531</v>
      </c>
      <c r="I287" s="3">
        <f t="shared" si="84"/>
        <v>1.7861179931094706</v>
      </c>
      <c r="J287" s="29">
        <f t="shared" si="85"/>
        <v>291.78611799310949</v>
      </c>
      <c r="K287" s="3">
        <f t="shared" si="86"/>
        <v>0.29826833333333336</v>
      </c>
      <c r="L287" s="3">
        <f t="shared" si="89"/>
        <v>439.22590166666663</v>
      </c>
      <c r="M287" s="3">
        <f t="shared" si="87"/>
        <v>401.27711890249998</v>
      </c>
      <c r="N287" s="8">
        <f t="shared" si="81"/>
        <v>56.277118902499979</v>
      </c>
      <c r="O287" s="8">
        <f t="shared" si="82"/>
        <v>58.063236895609464</v>
      </c>
      <c r="P287" s="3"/>
      <c r="Q287" s="2">
        <f t="shared" si="90"/>
        <v>0.11895795061430037</v>
      </c>
      <c r="R287" s="3">
        <f t="shared" si="88"/>
        <v>0.95166360491440294</v>
      </c>
      <c r="S287" s="3">
        <f t="shared" si="91"/>
        <v>-0.43715904313544285</v>
      </c>
      <c r="T287" s="3">
        <f t="shared" si="92"/>
        <v>-0.8743180862708857</v>
      </c>
      <c r="U287" s="8">
        <f t="shared" si="93"/>
        <v>0.28307180653501973</v>
      </c>
      <c r="V287" s="8">
        <f t="shared" si="94"/>
        <v>-0.59124627973585575</v>
      </c>
    </row>
    <row r="288" spans="2:22">
      <c r="B288">
        <v>282</v>
      </c>
      <c r="C288" s="7">
        <f t="shared" si="79"/>
        <v>-0.70710678118654668</v>
      </c>
      <c r="D288" s="7">
        <f t="shared" si="80"/>
        <v>-0.86847581864421786</v>
      </c>
      <c r="E288" s="4">
        <f t="shared" si="95"/>
        <v>0</v>
      </c>
      <c r="F288" s="2">
        <f t="shared" si="77"/>
        <v>0.56400000000000006</v>
      </c>
      <c r="G288" s="3">
        <f t="shared" si="78"/>
        <v>-1.0115825998307644</v>
      </c>
      <c r="H288" s="3">
        <f t="shared" si="83"/>
        <v>0.5263468934474248</v>
      </c>
      <c r="I288" s="3">
        <f t="shared" si="84"/>
        <v>1.0526937868948496</v>
      </c>
      <c r="J288" s="29">
        <f t="shared" si="85"/>
        <v>291.05269378689485</v>
      </c>
      <c r="K288" s="3">
        <f t="shared" si="86"/>
        <v>0.29920666666666668</v>
      </c>
      <c r="L288" s="3">
        <f t="shared" si="89"/>
        <v>439.52510833333332</v>
      </c>
      <c r="M288" s="3">
        <f t="shared" si="87"/>
        <v>401.56098784973574</v>
      </c>
      <c r="N288" s="8">
        <f t="shared" si="81"/>
        <v>56.560987849735739</v>
      </c>
      <c r="O288" s="8">
        <f t="shared" si="82"/>
        <v>57.613681636630588</v>
      </c>
      <c r="P288" s="3"/>
      <c r="Q288" s="2">
        <f t="shared" si="90"/>
        <v>0.16112944848837274</v>
      </c>
      <c r="R288" s="3">
        <f t="shared" si="88"/>
        <v>1.2890355879069819</v>
      </c>
      <c r="S288" s="3">
        <f t="shared" si="91"/>
        <v>-0.36671210310731051</v>
      </c>
      <c r="T288" s="3">
        <f t="shared" si="92"/>
        <v>-0.73342420621462101</v>
      </c>
      <c r="U288" s="8">
        <f t="shared" si="93"/>
        <v>0.28386894723576006</v>
      </c>
      <c r="V288" s="8">
        <f t="shared" si="94"/>
        <v>-0.44955525897887583</v>
      </c>
    </row>
    <row r="289" spans="2:22">
      <c r="B289">
        <v>283</v>
      </c>
      <c r="C289" s="7">
        <f t="shared" si="79"/>
        <v>-0.60876142900872188</v>
      </c>
      <c r="D289" s="7">
        <f t="shared" si="80"/>
        <v>-0.76920999495613329</v>
      </c>
      <c r="E289" s="4">
        <f t="shared" si="95"/>
        <v>0</v>
      </c>
      <c r="F289" s="2">
        <f t="shared" si="77"/>
        <v>0.56600000000000006</v>
      </c>
      <c r="G289" s="3">
        <f t="shared" si="78"/>
        <v>-0.81197142396485522</v>
      </c>
      <c r="H289" s="3">
        <f t="shared" si="83"/>
        <v>0.23977043398594172</v>
      </c>
      <c r="I289" s="3">
        <f t="shared" si="84"/>
        <v>0.47954086797188344</v>
      </c>
      <c r="J289" s="29">
        <f t="shared" si="85"/>
        <v>290.47954086797188</v>
      </c>
      <c r="K289" s="3">
        <f t="shared" si="86"/>
        <v>0.30014833333333335</v>
      </c>
      <c r="L289" s="3">
        <f t="shared" si="89"/>
        <v>439.82525666666663</v>
      </c>
      <c r="M289" s="3">
        <f t="shared" si="87"/>
        <v>401.8456794012825</v>
      </c>
      <c r="N289" s="8">
        <f t="shared" si="81"/>
        <v>56.845679401282496</v>
      </c>
      <c r="O289" s="8">
        <f t="shared" si="82"/>
        <v>57.325220269254373</v>
      </c>
      <c r="P289" s="3"/>
      <c r="Q289" s="2">
        <f t="shared" si="90"/>
        <v>0.19961117586590915</v>
      </c>
      <c r="R289" s="3">
        <f t="shared" si="88"/>
        <v>1.5968894069272732</v>
      </c>
      <c r="S289" s="3">
        <f t="shared" si="91"/>
        <v>-0.28657645946148308</v>
      </c>
      <c r="T289" s="3">
        <f t="shared" si="92"/>
        <v>-0.57315291892296616</v>
      </c>
      <c r="U289" s="8">
        <f t="shared" si="93"/>
        <v>0.28469155154675718</v>
      </c>
      <c r="V289" s="8">
        <f t="shared" si="94"/>
        <v>-0.28846136737621464</v>
      </c>
    </row>
    <row r="290" spans="2:22">
      <c r="B290">
        <v>284</v>
      </c>
      <c r="C290" s="7">
        <f t="shared" si="79"/>
        <v>-0.49999999999999767</v>
      </c>
      <c r="D290" s="7">
        <f t="shared" si="80"/>
        <v>-0.64657677711896877</v>
      </c>
      <c r="E290" s="4">
        <f t="shared" si="95"/>
        <v>0</v>
      </c>
      <c r="F290" s="2">
        <f t="shared" si="77"/>
        <v>0.56800000000000006</v>
      </c>
      <c r="G290" s="3">
        <f t="shared" si="78"/>
        <v>-0.57857677711896649</v>
      </c>
      <c r="H290" s="3">
        <f t="shared" si="83"/>
        <v>4.1089013379636385E-2</v>
      </c>
      <c r="I290" s="3">
        <f t="shared" si="84"/>
        <v>8.2178026759272771E-2</v>
      </c>
      <c r="J290" s="29">
        <f t="shared" si="85"/>
        <v>290.08217802675927</v>
      </c>
      <c r="K290" s="3">
        <f t="shared" si="86"/>
        <v>0.30109333333333338</v>
      </c>
      <c r="L290" s="3">
        <f t="shared" si="89"/>
        <v>440.12634999999995</v>
      </c>
      <c r="M290" s="3">
        <f t="shared" si="87"/>
        <v>402.13122117080945</v>
      </c>
      <c r="N290" s="8">
        <f t="shared" si="81"/>
        <v>57.131221170809454</v>
      </c>
      <c r="O290" s="8">
        <f t="shared" si="82"/>
        <v>57.21339919756872</v>
      </c>
      <c r="P290" s="3"/>
      <c r="Q290" s="2">
        <f t="shared" si="90"/>
        <v>0.23339464684588873</v>
      </c>
      <c r="R290" s="3">
        <f t="shared" si="88"/>
        <v>1.8671571747671099</v>
      </c>
      <c r="S290" s="3">
        <f t="shared" si="91"/>
        <v>-0.19868142060630534</v>
      </c>
      <c r="T290" s="3">
        <f t="shared" si="92"/>
        <v>-0.39736284121261067</v>
      </c>
      <c r="U290" s="8">
        <f t="shared" si="93"/>
        <v>0.28554176952695798</v>
      </c>
      <c r="V290" s="8">
        <f t="shared" si="94"/>
        <v>-0.11182107168565381</v>
      </c>
    </row>
    <row r="291" spans="2:22">
      <c r="B291">
        <v>285</v>
      </c>
      <c r="C291" s="7">
        <f t="shared" si="79"/>
        <v>-0.38268343236508989</v>
      </c>
      <c r="D291" s="7">
        <f t="shared" si="80"/>
        <v>-0.5043015701011424</v>
      </c>
      <c r="E291" s="4">
        <f t="shared" si="95"/>
        <v>0</v>
      </c>
      <c r="F291" s="2">
        <f t="shared" si="77"/>
        <v>0.57000000000000006</v>
      </c>
      <c r="G291" s="3">
        <f t="shared" si="78"/>
        <v>-0.31698500246623218</v>
      </c>
      <c r="H291" s="3">
        <f t="shared" si="83"/>
        <v>-6.4078491874501362E-2</v>
      </c>
      <c r="I291" s="3">
        <f t="shared" si="84"/>
        <v>-0.12815698374900272</v>
      </c>
      <c r="J291" s="29">
        <f t="shared" si="85"/>
        <v>289.87184301625098</v>
      </c>
      <c r="K291" s="3">
        <f t="shared" si="86"/>
        <v>0.30204166666666671</v>
      </c>
      <c r="L291" s="3">
        <f t="shared" si="89"/>
        <v>440.42839166666658</v>
      </c>
      <c r="M291" s="3">
        <f t="shared" si="87"/>
        <v>402.41764232765274</v>
      </c>
      <c r="N291" s="8">
        <f t="shared" si="81"/>
        <v>57.417642327652743</v>
      </c>
      <c r="O291" s="8">
        <f t="shared" si="82"/>
        <v>57.289485343903721</v>
      </c>
      <c r="P291" s="3"/>
      <c r="Q291" s="2">
        <f t="shared" si="90"/>
        <v>0.26159177465273431</v>
      </c>
      <c r="R291" s="3">
        <f t="shared" si="88"/>
        <v>2.0927341972218745</v>
      </c>
      <c r="S291" s="3">
        <f t="shared" si="91"/>
        <v>-0.10516750525413775</v>
      </c>
      <c r="T291" s="3">
        <f t="shared" si="92"/>
        <v>-0.21033501050827549</v>
      </c>
      <c r="U291" s="8">
        <f t="shared" si="93"/>
        <v>0.28642115684328928</v>
      </c>
      <c r="V291" s="8">
        <f t="shared" si="94"/>
        <v>7.6086146335001104E-2</v>
      </c>
    </row>
    <row r="292" spans="2:22">
      <c r="B292">
        <v>286</v>
      </c>
      <c r="C292" s="7">
        <f t="shared" si="79"/>
        <v>-0.25881904510252363</v>
      </c>
      <c r="D292" s="7">
        <f t="shared" si="80"/>
        <v>-0.34670647171965902</v>
      </c>
      <c r="E292" s="4">
        <f t="shared" si="95"/>
        <v>0</v>
      </c>
      <c r="F292" s="2">
        <f t="shared" si="77"/>
        <v>0.57200000000000006</v>
      </c>
      <c r="G292" s="3">
        <f t="shared" si="78"/>
        <v>-3.3525516822182633E-2</v>
      </c>
      <c r="H292" s="3">
        <f t="shared" si="83"/>
        <v>-7.2408970171155232E-2</v>
      </c>
      <c r="I292" s="3">
        <f t="shared" si="84"/>
        <v>-0.14481794034231046</v>
      </c>
      <c r="J292" s="29">
        <f t="shared" si="85"/>
        <v>289.85518205965769</v>
      </c>
      <c r="K292" s="3">
        <f t="shared" si="86"/>
        <v>0.30299333333333334</v>
      </c>
      <c r="L292" s="3">
        <f t="shared" si="89"/>
        <v>440.73138499999993</v>
      </c>
      <c r="M292" s="3">
        <f t="shared" si="87"/>
        <v>402.7049729594184</v>
      </c>
      <c r="N292" s="8">
        <f t="shared" si="81"/>
        <v>57.704972959418399</v>
      </c>
      <c r="O292" s="8">
        <f t="shared" si="82"/>
        <v>57.560155019076092</v>
      </c>
      <c r="P292" s="3"/>
      <c r="Q292" s="2">
        <f t="shared" si="90"/>
        <v>0.28345948564404955</v>
      </c>
      <c r="R292" s="3">
        <f t="shared" si="88"/>
        <v>2.2676758851523964</v>
      </c>
      <c r="S292" s="3">
        <f t="shared" si="91"/>
        <v>-8.3304782966538704E-3</v>
      </c>
      <c r="T292" s="3">
        <f t="shared" si="92"/>
        <v>-1.6660956593307741E-2</v>
      </c>
      <c r="U292" s="8">
        <f t="shared" si="93"/>
        <v>0.28733063176565565</v>
      </c>
      <c r="V292" s="8">
        <f t="shared" si="94"/>
        <v>0.27066967517237117</v>
      </c>
    </row>
    <row r="293" spans="2:22">
      <c r="B293">
        <v>287</v>
      </c>
      <c r="C293" s="7">
        <f t="shared" si="79"/>
        <v>-0.13052619222005027</v>
      </c>
      <c r="D293" s="7">
        <f t="shared" si="80"/>
        <v>-0.17857897408202042</v>
      </c>
      <c r="E293" s="4">
        <f t="shared" si="95"/>
        <v>0</v>
      </c>
      <c r="F293" s="2">
        <f t="shared" si="77"/>
        <v>0.57400000000000007</v>
      </c>
      <c r="G293" s="3">
        <f t="shared" si="78"/>
        <v>0.26489483369792938</v>
      </c>
      <c r="H293" s="3">
        <f t="shared" si="83"/>
        <v>1.7030094989274311E-2</v>
      </c>
      <c r="I293" s="3">
        <f t="shared" si="84"/>
        <v>3.4060189978548622E-2</v>
      </c>
      <c r="J293" s="29">
        <f t="shared" si="85"/>
        <v>290.03406018997856</v>
      </c>
      <c r="K293" s="3">
        <f t="shared" si="86"/>
        <v>0.30394833333333332</v>
      </c>
      <c r="L293" s="3">
        <f t="shared" si="89"/>
        <v>441.03533333333326</v>
      </c>
      <c r="M293" s="3">
        <f t="shared" si="87"/>
        <v>402.99324340835358</v>
      </c>
      <c r="N293" s="8">
        <f t="shared" si="81"/>
        <v>57.993243408353578</v>
      </c>
      <c r="O293" s="8">
        <f t="shared" si="82"/>
        <v>58.027303598332139</v>
      </c>
      <c r="P293" s="3"/>
      <c r="Q293" s="2">
        <f t="shared" si="90"/>
        <v>0.29842035052011201</v>
      </c>
      <c r="R293" s="3">
        <f t="shared" si="88"/>
        <v>2.3873628041608961</v>
      </c>
      <c r="S293" s="3">
        <f t="shared" si="91"/>
        <v>8.9439065160429543E-2</v>
      </c>
      <c r="T293" s="3">
        <f t="shared" si="92"/>
        <v>0.17887813032085909</v>
      </c>
      <c r="U293" s="8">
        <f t="shared" si="93"/>
        <v>0.2882704489351795</v>
      </c>
      <c r="V293" s="8">
        <f t="shared" si="94"/>
        <v>0.46714857925604747</v>
      </c>
    </row>
    <row r="294" spans="2:22">
      <c r="B294">
        <v>288</v>
      </c>
      <c r="C294" s="7">
        <f t="shared" si="79"/>
        <v>-1.470178145890344E-15</v>
      </c>
      <c r="D294" s="7">
        <f t="shared" si="80"/>
        <v>-5.026527078821931E-3</v>
      </c>
      <c r="E294" s="4">
        <f t="shared" si="95"/>
        <v>0</v>
      </c>
      <c r="F294" s="2">
        <f t="shared" si="77"/>
        <v>0.57600000000000007</v>
      </c>
      <c r="G294" s="3">
        <f t="shared" si="78"/>
        <v>0.57097347292117662</v>
      </c>
      <c r="H294" s="3">
        <f t="shared" si="83"/>
        <v>0.20274898681683123</v>
      </c>
      <c r="I294" s="3">
        <f t="shared" si="84"/>
        <v>0.40549797363366247</v>
      </c>
      <c r="J294" s="29">
        <f t="shared" si="85"/>
        <v>290.40549797363366</v>
      </c>
      <c r="K294" s="3">
        <f t="shared" si="86"/>
        <v>0.30490666666666666</v>
      </c>
      <c r="L294" s="3">
        <f t="shared" si="89"/>
        <v>441.34023999999994</v>
      </c>
      <c r="M294" s="3">
        <f t="shared" si="87"/>
        <v>403.28248359902932</v>
      </c>
      <c r="N294" s="8">
        <f t="shared" si="81"/>
        <v>58.28248359902932</v>
      </c>
      <c r="O294" s="8">
        <f t="shared" si="82"/>
        <v>58.687981572662977</v>
      </c>
      <c r="P294" s="3"/>
      <c r="Q294" s="2">
        <f t="shared" si="90"/>
        <v>0.30607863922324724</v>
      </c>
      <c r="R294" s="3">
        <f t="shared" si="88"/>
        <v>2.4486291137859779</v>
      </c>
      <c r="S294" s="3">
        <f t="shared" si="91"/>
        <v>0.18571889182755691</v>
      </c>
      <c r="T294" s="3">
        <f t="shared" si="92"/>
        <v>0.37143778365511382</v>
      </c>
      <c r="U294" s="8">
        <f t="shared" si="93"/>
        <v>0.28924019067574136</v>
      </c>
      <c r="V294" s="8">
        <f t="shared" si="94"/>
        <v>0.66067797433083797</v>
      </c>
    </row>
    <row r="295" spans="2:22">
      <c r="B295">
        <v>289</v>
      </c>
      <c r="C295" s="7">
        <f t="shared" si="79"/>
        <v>0.13052619222005438</v>
      </c>
      <c r="D295" s="7">
        <f t="shared" si="80"/>
        <v>0.16867861793951169</v>
      </c>
      <c r="E295" s="4">
        <f t="shared" si="95"/>
        <v>0</v>
      </c>
      <c r="F295" s="2">
        <f t="shared" si="77"/>
        <v>0.57799999999999996</v>
      </c>
      <c r="G295" s="3">
        <f t="shared" si="78"/>
        <v>0.87720481015956597</v>
      </c>
      <c r="H295" s="3">
        <f t="shared" si="83"/>
        <v>0.4808683268269624</v>
      </c>
      <c r="I295" s="3">
        <f t="shared" si="84"/>
        <v>0.9617366536539248</v>
      </c>
      <c r="J295" s="29">
        <f t="shared" si="85"/>
        <v>290.96173665365393</v>
      </c>
      <c r="K295" s="3">
        <f t="shared" si="86"/>
        <v>0.30586833333333335</v>
      </c>
      <c r="L295" s="3">
        <f t="shared" si="89"/>
        <v>441.64610833333325</v>
      </c>
      <c r="M295" s="3">
        <f t="shared" si="87"/>
        <v>403.57272237515622</v>
      </c>
      <c r="N295" s="8">
        <f t="shared" si="81"/>
        <v>58.572722375156218</v>
      </c>
      <c r="O295" s="8">
        <f t="shared" si="82"/>
        <v>59.534459028810147</v>
      </c>
      <c r="P295" s="3"/>
      <c r="Q295" s="2">
        <f t="shared" si="90"/>
        <v>0.30623133723838936</v>
      </c>
      <c r="R295" s="3">
        <f t="shared" si="88"/>
        <v>2.4498506979071148</v>
      </c>
      <c r="S295" s="3">
        <f t="shared" si="91"/>
        <v>0.27811934001013117</v>
      </c>
      <c r="T295" s="3">
        <f t="shared" si="92"/>
        <v>0.55623868002026233</v>
      </c>
      <c r="U295" s="8">
        <f t="shared" si="93"/>
        <v>0.2902387761268983</v>
      </c>
      <c r="V295" s="8">
        <f t="shared" si="94"/>
        <v>0.84647745614716996</v>
      </c>
    </row>
    <row r="296" spans="2:22">
      <c r="B296">
        <v>290</v>
      </c>
      <c r="C296" s="7">
        <f t="shared" si="79"/>
        <v>0.25881904510252074</v>
      </c>
      <c r="D296" s="7">
        <f t="shared" si="80"/>
        <v>0.3372595708961692</v>
      </c>
      <c r="E296" s="4">
        <f t="shared" si="95"/>
        <v>0</v>
      </c>
      <c r="F296" s="2">
        <f t="shared" si="77"/>
        <v>0.57999999999999996</v>
      </c>
      <c r="G296" s="3">
        <f t="shared" si="78"/>
        <v>1.1760786159986898</v>
      </c>
      <c r="H296" s="3">
        <f t="shared" si="83"/>
        <v>0.84521508376005328</v>
      </c>
      <c r="I296" s="3">
        <f t="shared" si="84"/>
        <v>1.6904301675201066</v>
      </c>
      <c r="J296" s="29">
        <f t="shared" si="85"/>
        <v>291.69043016752011</v>
      </c>
      <c r="K296" s="3">
        <f t="shared" si="86"/>
        <v>0.30683333333333335</v>
      </c>
      <c r="L296" s="3">
        <f t="shared" si="89"/>
        <v>441.95294166666656</v>
      </c>
      <c r="M296" s="3">
        <f t="shared" si="87"/>
        <v>403.86398686313942</v>
      </c>
      <c r="N296" s="8">
        <f t="shared" si="81"/>
        <v>58.863986863139417</v>
      </c>
      <c r="O296" s="8">
        <f t="shared" si="82"/>
        <v>60.554417030659522</v>
      </c>
      <c r="P296" s="3"/>
      <c r="Q296" s="2">
        <f t="shared" si="90"/>
        <v>0.29887380583912382</v>
      </c>
      <c r="R296" s="3">
        <f t="shared" si="88"/>
        <v>2.3909904467129905</v>
      </c>
      <c r="S296" s="3">
        <f t="shared" si="91"/>
        <v>0.36434675693309088</v>
      </c>
      <c r="T296" s="3">
        <f t="shared" si="92"/>
        <v>0.72869351386618175</v>
      </c>
      <c r="U296" s="8">
        <f t="shared" si="93"/>
        <v>0.29126448798319871</v>
      </c>
      <c r="V296" s="8">
        <f t="shared" si="94"/>
        <v>1.0199580018493748</v>
      </c>
    </row>
    <row r="297" spans="2:22">
      <c r="B297">
        <v>291</v>
      </c>
      <c r="C297" s="7">
        <f t="shared" si="79"/>
        <v>0.38268343236508717</v>
      </c>
      <c r="D297" s="7">
        <f t="shared" si="80"/>
        <v>0.49559510663858786</v>
      </c>
      <c r="E297" s="4">
        <f t="shared" si="95"/>
        <v>0</v>
      </c>
      <c r="F297" s="2">
        <f t="shared" si="77"/>
        <v>0.58199999999999996</v>
      </c>
      <c r="G297" s="3">
        <f t="shared" si="78"/>
        <v>1.460278539003675</v>
      </c>
      <c r="H297" s="3">
        <f t="shared" si="83"/>
        <v>1.2874794769211766</v>
      </c>
      <c r="I297" s="3">
        <f t="shared" si="84"/>
        <v>2.5749589538423532</v>
      </c>
      <c r="J297" s="29">
        <f t="shared" si="85"/>
        <v>292.57495895384233</v>
      </c>
      <c r="K297" s="3">
        <f t="shared" si="86"/>
        <v>0.3078016666666667</v>
      </c>
      <c r="L297" s="3">
        <f t="shared" si="89"/>
        <v>442.26074333333321</v>
      </c>
      <c r="M297" s="3">
        <f t="shared" si="87"/>
        <v>404.15630187926973</v>
      </c>
      <c r="N297" s="8">
        <f t="shared" si="81"/>
        <v>59.156301879269733</v>
      </c>
      <c r="O297" s="8">
        <f t="shared" si="82"/>
        <v>61.73126083311206</v>
      </c>
      <c r="P297" s="3"/>
      <c r="Q297" s="2">
        <f t="shared" si="90"/>
        <v>0.2841999230049852</v>
      </c>
      <c r="R297" s="3">
        <f t="shared" si="88"/>
        <v>2.2735993840398816</v>
      </c>
      <c r="S297" s="3">
        <f t="shared" si="91"/>
        <v>0.44226439316112331</v>
      </c>
      <c r="T297" s="3">
        <f t="shared" si="92"/>
        <v>0.88452878632224663</v>
      </c>
      <c r="U297" s="8">
        <f t="shared" si="93"/>
        <v>0.29231501613031696</v>
      </c>
      <c r="V297" s="8">
        <f t="shared" si="94"/>
        <v>1.1768438024525381</v>
      </c>
    </row>
    <row r="298" spans="2:22">
      <c r="B298">
        <v>292</v>
      </c>
      <c r="C298" s="7">
        <f t="shared" si="79"/>
        <v>0.50000000000000122</v>
      </c>
      <c r="D298" s="7">
        <f t="shared" si="80"/>
        <v>0.63887523973268434</v>
      </c>
      <c r="E298" s="4">
        <f t="shared" si="95"/>
        <v>0</v>
      </c>
      <c r="F298" s="2">
        <f t="shared" si="77"/>
        <v>0.58399999999999996</v>
      </c>
      <c r="G298" s="3">
        <f t="shared" si="78"/>
        <v>1.7228752397326854</v>
      </c>
      <c r="H298" s="3">
        <f t="shared" si="83"/>
        <v>1.7974285314408975</v>
      </c>
      <c r="I298" s="3">
        <f t="shared" si="84"/>
        <v>3.5948570628817951</v>
      </c>
      <c r="J298" s="29">
        <f t="shared" si="85"/>
        <v>293.59485706288177</v>
      </c>
      <c r="K298" s="3">
        <f t="shared" si="86"/>
        <v>0.30877333333333334</v>
      </c>
      <c r="L298" s="3">
        <f t="shared" si="89"/>
        <v>442.56951666666652</v>
      </c>
      <c r="M298" s="3">
        <f t="shared" si="87"/>
        <v>404.44968939626852</v>
      </c>
      <c r="N298" s="8">
        <f t="shared" si="81"/>
        <v>59.449689396268525</v>
      </c>
      <c r="O298" s="8">
        <f t="shared" si="82"/>
        <v>63.044546459150297</v>
      </c>
      <c r="P298" s="3"/>
      <c r="Q298" s="2">
        <f t="shared" si="90"/>
        <v>0.26259670072901042</v>
      </c>
      <c r="R298" s="3">
        <f t="shared" si="88"/>
        <v>2.1007736058320834</v>
      </c>
      <c r="S298" s="3">
        <f t="shared" si="91"/>
        <v>0.50994905451972095</v>
      </c>
      <c r="T298" s="3">
        <f t="shared" si="92"/>
        <v>1.0198981090394419</v>
      </c>
      <c r="U298" s="8">
        <f t="shared" si="93"/>
        <v>0.2933875169987914</v>
      </c>
      <c r="V298" s="8">
        <f t="shared" si="94"/>
        <v>1.3132856260382368</v>
      </c>
    </row>
    <row r="299" spans="2:22">
      <c r="B299">
        <v>293</v>
      </c>
      <c r="C299" s="7">
        <f t="shared" si="79"/>
        <v>0.60876142900871955</v>
      </c>
      <c r="D299" s="7">
        <f t="shared" si="80"/>
        <v>0.76274734428214563</v>
      </c>
      <c r="E299" s="4">
        <f t="shared" si="95"/>
        <v>0</v>
      </c>
      <c r="F299" s="2">
        <f t="shared" ref="F299:F362" si="96">B299*Slope</f>
        <v>0.58599999999999997</v>
      </c>
      <c r="G299" s="3">
        <f t="shared" ref="G299:G362" si="97">SUM(C299:F299)</f>
        <v>1.9575087732908649</v>
      </c>
      <c r="H299" s="3">
        <f t="shared" si="83"/>
        <v>2.3631704632782715</v>
      </c>
      <c r="I299" s="3">
        <f t="shared" si="84"/>
        <v>4.726340926556543</v>
      </c>
      <c r="J299" s="29">
        <f t="shared" si="85"/>
        <v>294.72634092655653</v>
      </c>
      <c r="K299" s="3">
        <f t="shared" si="86"/>
        <v>0.30974833333333335</v>
      </c>
      <c r="L299" s="3">
        <f t="shared" si="89"/>
        <v>442.87926499999986</v>
      </c>
      <c r="M299" s="3">
        <f t="shared" si="87"/>
        <v>404.74416808328579</v>
      </c>
      <c r="N299" s="8">
        <f t="shared" si="81"/>
        <v>59.744168083285786</v>
      </c>
      <c r="O299" s="8">
        <f t="shared" si="82"/>
        <v>64.470509009842317</v>
      </c>
      <c r="P299" s="3"/>
      <c r="Q299" s="2">
        <f t="shared" si="90"/>
        <v>0.23463353355817951</v>
      </c>
      <c r="R299" s="3">
        <f t="shared" si="88"/>
        <v>1.8770682684654361</v>
      </c>
      <c r="S299" s="3">
        <f t="shared" si="91"/>
        <v>0.56574193183737398</v>
      </c>
      <c r="T299" s="3">
        <f t="shared" si="92"/>
        <v>1.131483863674748</v>
      </c>
      <c r="U299" s="8">
        <f t="shared" si="93"/>
        <v>0.29447868701726065</v>
      </c>
      <c r="V299" s="8">
        <f t="shared" si="94"/>
        <v>1.4259625506920202</v>
      </c>
    </row>
    <row r="300" spans="2:22">
      <c r="B300">
        <v>294</v>
      </c>
      <c r="C300" s="7">
        <f t="shared" si="79"/>
        <v>0.70710678118654458</v>
      </c>
      <c r="D300" s="7">
        <f t="shared" si="80"/>
        <v>0.86344837988179313</v>
      </c>
      <c r="E300" s="4">
        <f t="shared" si="95"/>
        <v>0</v>
      </c>
      <c r="F300" s="2">
        <f t="shared" si="96"/>
        <v>0.58799999999999997</v>
      </c>
      <c r="G300" s="3">
        <f t="shared" si="97"/>
        <v>2.1585551610683376</v>
      </c>
      <c r="H300" s="3">
        <f t="shared" si="83"/>
        <v>2.9714626575928005</v>
      </c>
      <c r="I300" s="3">
        <f t="shared" si="84"/>
        <v>5.942925315185601</v>
      </c>
      <c r="J300" s="29">
        <f t="shared" si="85"/>
        <v>295.94292531518562</v>
      </c>
      <c r="K300" s="3">
        <f t="shared" si="86"/>
        <v>0.31072666666666665</v>
      </c>
      <c r="L300" s="3">
        <f t="shared" si="89"/>
        <v>443.18999166666651</v>
      </c>
      <c r="M300" s="3">
        <f t="shared" si="87"/>
        <v>405.03975293144032</v>
      </c>
      <c r="N300" s="8">
        <f t="shared" si="81"/>
        <v>60.039752931440319</v>
      </c>
      <c r="O300" s="8">
        <f t="shared" si="82"/>
        <v>65.982678246625937</v>
      </c>
      <c r="P300" s="3"/>
      <c r="Q300" s="2">
        <f t="shared" si="90"/>
        <v>0.20104638777747263</v>
      </c>
      <c r="R300" s="3">
        <f t="shared" si="88"/>
        <v>1.6083711022197811</v>
      </c>
      <c r="S300" s="3">
        <f t="shared" si="91"/>
        <v>0.60829219431452897</v>
      </c>
      <c r="T300" s="3">
        <f t="shared" si="92"/>
        <v>1.2165843886290579</v>
      </c>
      <c r="U300" s="8">
        <f t="shared" si="93"/>
        <v>0.29558484815453312</v>
      </c>
      <c r="V300" s="8">
        <f t="shared" si="94"/>
        <v>1.5121692367836204</v>
      </c>
    </row>
    <row r="301" spans="2:22">
      <c r="B301">
        <v>295</v>
      </c>
      <c r="C301" s="7">
        <f t="shared" si="79"/>
        <v>0.79335334029123528</v>
      </c>
      <c r="D301" s="7">
        <f t="shared" si="80"/>
        <v>0.93791920688770392</v>
      </c>
      <c r="E301" s="4">
        <f t="shared" si="95"/>
        <v>0</v>
      </c>
      <c r="F301" s="2">
        <f t="shared" si="96"/>
        <v>0.59</v>
      </c>
      <c r="G301" s="3">
        <f t="shared" si="97"/>
        <v>2.321272547178939</v>
      </c>
      <c r="H301" s="3">
        <f t="shared" si="83"/>
        <v>3.608054796140725</v>
      </c>
      <c r="I301" s="3">
        <f t="shared" si="84"/>
        <v>7.21610959228145</v>
      </c>
      <c r="J301" s="29">
        <f t="shared" si="85"/>
        <v>297.21610959228144</v>
      </c>
      <c r="K301" s="3">
        <f t="shared" si="86"/>
        <v>0.31170833333333331</v>
      </c>
      <c r="L301" s="3">
        <f t="shared" si="89"/>
        <v>443.50169999999986</v>
      </c>
      <c r="M301" s="3">
        <f t="shared" si="87"/>
        <v>405.33645497464573</v>
      </c>
      <c r="N301" s="8">
        <f t="shared" si="81"/>
        <v>60.336454974645733</v>
      </c>
      <c r="O301" s="8">
        <f t="shared" si="82"/>
        <v>67.552564566927174</v>
      </c>
      <c r="P301" s="3"/>
      <c r="Q301" s="2">
        <f t="shared" si="90"/>
        <v>0.16271738611060149</v>
      </c>
      <c r="R301" s="3">
        <f t="shared" si="88"/>
        <v>1.3017390888848119</v>
      </c>
      <c r="S301" s="3">
        <f t="shared" si="91"/>
        <v>0.63659213854792451</v>
      </c>
      <c r="T301" s="3">
        <f t="shared" si="92"/>
        <v>1.273184277095849</v>
      </c>
      <c r="U301" s="8">
        <f t="shared" si="93"/>
        <v>0.29670204320541416</v>
      </c>
      <c r="V301" s="8">
        <f t="shared" si="94"/>
        <v>1.5698863203012365</v>
      </c>
    </row>
    <row r="302" spans="2:22">
      <c r="B302">
        <v>296</v>
      </c>
      <c r="C302" s="7">
        <f t="shared" si="79"/>
        <v>0.86602540378443726</v>
      </c>
      <c r="D302" s="7">
        <f t="shared" si="80"/>
        <v>0.98389751828531746</v>
      </c>
      <c r="E302" s="4">
        <f t="shared" si="95"/>
        <v>0</v>
      </c>
      <c r="F302" s="2">
        <f t="shared" si="96"/>
        <v>0.59199999999999997</v>
      </c>
      <c r="G302" s="3">
        <f t="shared" si="97"/>
        <v>2.4419229220697547</v>
      </c>
      <c r="H302" s="3">
        <f t="shared" si="83"/>
        <v>4.2580577223086955</v>
      </c>
      <c r="I302" s="3">
        <f t="shared" si="84"/>
        <v>8.516115444617391</v>
      </c>
      <c r="J302" s="29">
        <f t="shared" si="85"/>
        <v>298.51611544461741</v>
      </c>
      <c r="K302" s="3">
        <f t="shared" si="86"/>
        <v>0.31269333333333332</v>
      </c>
      <c r="L302" s="3">
        <f t="shared" si="89"/>
        <v>443.81439333333321</v>
      </c>
      <c r="M302" s="3">
        <f t="shared" si="87"/>
        <v>405.63428111285214</v>
      </c>
      <c r="N302" s="8">
        <f t="shared" si="81"/>
        <v>60.634281112852136</v>
      </c>
      <c r="O302" s="8">
        <f t="shared" si="82"/>
        <v>69.150396557469548</v>
      </c>
      <c r="P302" s="3"/>
      <c r="Q302" s="2">
        <f t="shared" si="90"/>
        <v>0.12065037489081565</v>
      </c>
      <c r="R302" s="3">
        <f t="shared" si="88"/>
        <v>0.96520299912652519</v>
      </c>
      <c r="S302" s="3">
        <f t="shared" si="91"/>
        <v>0.65000292616797051</v>
      </c>
      <c r="T302" s="3">
        <f t="shared" si="92"/>
        <v>1.300005852335941</v>
      </c>
      <c r="U302" s="8">
        <f t="shared" si="93"/>
        <v>0.29782613820640336</v>
      </c>
      <c r="V302" s="8">
        <f t="shared" si="94"/>
        <v>1.5978319905423746</v>
      </c>
    </row>
    <row r="303" spans="2:22">
      <c r="B303">
        <v>297</v>
      </c>
      <c r="C303" s="7">
        <f t="shared" si="79"/>
        <v>0.9238795325112874</v>
      </c>
      <c r="D303" s="7">
        <f t="shared" si="80"/>
        <v>0.99998656503109218</v>
      </c>
      <c r="E303" s="4">
        <f t="shared" si="95"/>
        <v>0</v>
      </c>
      <c r="F303" s="2">
        <f t="shared" si="96"/>
        <v>0.59399999999999997</v>
      </c>
      <c r="G303" s="3">
        <f t="shared" si="97"/>
        <v>2.5178660975423797</v>
      </c>
      <c r="H303" s="3">
        <f t="shared" si="83"/>
        <v>4.9063279339382522</v>
      </c>
      <c r="I303" s="3">
        <f t="shared" si="84"/>
        <v>9.8126558678765043</v>
      </c>
      <c r="J303" s="29">
        <f t="shared" si="85"/>
        <v>299.81265586787652</v>
      </c>
      <c r="K303" s="3">
        <f t="shared" si="86"/>
        <v>0.31368166666666669</v>
      </c>
      <c r="L303" s="3">
        <f t="shared" si="89"/>
        <v>444.12807499999985</v>
      </c>
      <c r="M303" s="3">
        <f t="shared" si="87"/>
        <v>405.93323404202727</v>
      </c>
      <c r="N303" s="8">
        <f t="shared" si="81"/>
        <v>60.933234042027266</v>
      </c>
      <c r="O303" s="8">
        <f t="shared" si="82"/>
        <v>70.745889909903781</v>
      </c>
      <c r="P303" s="3"/>
      <c r="Q303" s="2">
        <f t="shared" si="90"/>
        <v>7.5943175472624969E-2</v>
      </c>
      <c r="R303" s="3">
        <f t="shared" si="88"/>
        <v>0.60754540378099975</v>
      </c>
      <c r="S303" s="3">
        <f t="shared" si="91"/>
        <v>0.64827021162955667</v>
      </c>
      <c r="T303" s="3">
        <f t="shared" si="92"/>
        <v>1.2965404232591133</v>
      </c>
      <c r="U303" s="8">
        <f t="shared" si="93"/>
        <v>0.29895292917512961</v>
      </c>
      <c r="V303" s="8">
        <f t="shared" si="94"/>
        <v>1.5954933524342323</v>
      </c>
    </row>
    <row r="304" spans="2:22">
      <c r="B304">
        <v>298</v>
      </c>
      <c r="C304" s="7">
        <f t="shared" si="79"/>
        <v>0.96592582628906798</v>
      </c>
      <c r="D304" s="7">
        <f t="shared" si="80"/>
        <v>0.98569758709947475</v>
      </c>
      <c r="E304" s="4">
        <f t="shared" si="95"/>
        <v>0</v>
      </c>
      <c r="F304" s="2">
        <f t="shared" si="96"/>
        <v>0.59599999999999997</v>
      </c>
      <c r="G304" s="3">
        <f t="shared" si="97"/>
        <v>2.5476234133885427</v>
      </c>
      <c r="H304" s="3">
        <f t="shared" si="83"/>
        <v>5.5378571840084874</v>
      </c>
      <c r="I304" s="3">
        <f t="shared" si="84"/>
        <v>11.075714368016975</v>
      </c>
      <c r="J304" s="29">
        <f t="shared" si="85"/>
        <v>301.07571436801697</v>
      </c>
      <c r="K304" s="3">
        <f t="shared" si="86"/>
        <v>0.31467333333333336</v>
      </c>
      <c r="L304" s="3">
        <f t="shared" si="89"/>
        <v>444.44274833333321</v>
      </c>
      <c r="M304" s="3">
        <f t="shared" si="87"/>
        <v>406.23331229227955</v>
      </c>
      <c r="N304" s="8">
        <f t="shared" si="81"/>
        <v>61.23331229227955</v>
      </c>
      <c r="O304" s="8">
        <f t="shared" si="82"/>
        <v>72.309026660296524</v>
      </c>
      <c r="P304" s="3"/>
      <c r="Q304" s="2">
        <f t="shared" si="90"/>
        <v>2.9757315846163035E-2</v>
      </c>
      <c r="R304" s="3">
        <f t="shared" si="88"/>
        <v>0.23805852676930428</v>
      </c>
      <c r="S304" s="3">
        <f t="shared" si="91"/>
        <v>0.63152925007023519</v>
      </c>
      <c r="T304" s="3">
        <f t="shared" si="92"/>
        <v>1.2630585001404704</v>
      </c>
      <c r="U304" s="8">
        <f t="shared" si="93"/>
        <v>0.30007825025228385</v>
      </c>
      <c r="V304" s="8">
        <f t="shared" si="94"/>
        <v>1.5631367503927436</v>
      </c>
    </row>
    <row r="305" spans="2:22">
      <c r="B305">
        <v>299</v>
      </c>
      <c r="C305" s="7">
        <f t="shared" si="79"/>
        <v>0.99144486137380994</v>
      </c>
      <c r="D305" s="7">
        <f t="shared" si="80"/>
        <v>0.94146466124649075</v>
      </c>
      <c r="E305" s="4">
        <f t="shared" si="95"/>
        <v>0</v>
      </c>
      <c r="F305" s="2">
        <f t="shared" si="96"/>
        <v>0.59799999999999998</v>
      </c>
      <c r="G305" s="3">
        <f t="shared" si="97"/>
        <v>2.5309095226203007</v>
      </c>
      <c r="H305" s="3">
        <f t="shared" si="83"/>
        <v>6.1381565588833329</v>
      </c>
      <c r="I305" s="3">
        <f t="shared" si="84"/>
        <v>12.276313117766666</v>
      </c>
      <c r="J305" s="29">
        <f t="shared" si="85"/>
        <v>302.27631311776668</v>
      </c>
      <c r="K305" s="3">
        <f t="shared" si="86"/>
        <v>0.31566833333333338</v>
      </c>
      <c r="L305" s="3">
        <f t="shared" si="89"/>
        <v>444.75841666666656</v>
      </c>
      <c r="M305" s="3">
        <f t="shared" si="87"/>
        <v>406.53451037257503</v>
      </c>
      <c r="N305" s="8">
        <f t="shared" si="81"/>
        <v>61.534510372575028</v>
      </c>
      <c r="O305" s="8">
        <f t="shared" si="82"/>
        <v>73.810823490341704</v>
      </c>
      <c r="P305" s="3"/>
      <c r="Q305" s="2">
        <f t="shared" si="90"/>
        <v>-1.6713890768242035E-2</v>
      </c>
      <c r="R305" s="3">
        <f t="shared" si="88"/>
        <v>-0.13371112614593628</v>
      </c>
      <c r="S305" s="3">
        <f t="shared" si="91"/>
        <v>0.60029937487484553</v>
      </c>
      <c r="T305" s="3">
        <f t="shared" si="92"/>
        <v>1.2005987497496911</v>
      </c>
      <c r="U305" s="8">
        <f t="shared" si="93"/>
        <v>0.30119808029547812</v>
      </c>
      <c r="V305" s="8">
        <f t="shared" si="94"/>
        <v>1.5017968300451798</v>
      </c>
    </row>
    <row r="306" spans="2:22">
      <c r="B306">
        <v>300</v>
      </c>
      <c r="C306" s="7">
        <f t="shared" si="79"/>
        <v>1</v>
      </c>
      <c r="D306" s="7">
        <f t="shared" si="80"/>
        <v>0.86863151443819242</v>
      </c>
      <c r="E306" s="4">
        <f t="shared" si="95"/>
        <v>0</v>
      </c>
      <c r="F306" s="2">
        <f t="shared" si="96"/>
        <v>0.6</v>
      </c>
      <c r="G306" s="3">
        <f t="shared" si="97"/>
        <v>2.4686315144381923</v>
      </c>
      <c r="H306" s="3">
        <f t="shared" si="83"/>
        <v>6.6936245957799043</v>
      </c>
      <c r="I306" s="3">
        <f t="shared" si="84"/>
        <v>13.387249191559809</v>
      </c>
      <c r="J306" s="29">
        <f t="shared" si="85"/>
        <v>303.38724919155982</v>
      </c>
      <c r="K306" s="3">
        <f t="shared" si="86"/>
        <v>0.31666666666666665</v>
      </c>
      <c r="L306" s="3">
        <f t="shared" si="89"/>
        <v>445.07508333333323</v>
      </c>
      <c r="M306" s="3">
        <f t="shared" si="87"/>
        <v>406.83681901760451</v>
      </c>
      <c r="N306" s="8">
        <f t="shared" si="81"/>
        <v>61.836819017604512</v>
      </c>
      <c r="O306" s="8">
        <f t="shared" si="82"/>
        <v>75.224068209164329</v>
      </c>
      <c r="P306" s="3"/>
      <c r="Q306" s="2">
        <f t="shared" si="90"/>
        <v>-6.227800818210838E-2</v>
      </c>
      <c r="R306" s="3">
        <f t="shared" si="88"/>
        <v>-0.49822406545686704</v>
      </c>
      <c r="S306" s="3">
        <f t="shared" si="91"/>
        <v>0.55546803689657143</v>
      </c>
      <c r="T306" s="3">
        <f t="shared" si="92"/>
        <v>1.1109360737931429</v>
      </c>
      <c r="U306" s="8">
        <f t="shared" si="93"/>
        <v>0.30230864502948407</v>
      </c>
      <c r="V306" s="8">
        <f t="shared" si="94"/>
        <v>1.4132447188226251</v>
      </c>
    </row>
    <row r="307" spans="2:22">
      <c r="B307">
        <v>301</v>
      </c>
      <c r="C307" s="7">
        <f t="shared" si="79"/>
        <v>0.99144486137381072</v>
      </c>
      <c r="D307" s="7">
        <f t="shared" si="80"/>
        <v>0.76941070353127994</v>
      </c>
      <c r="E307" s="4">
        <f t="shared" si="95"/>
        <v>0</v>
      </c>
      <c r="F307" s="2">
        <f t="shared" si="96"/>
        <v>0.60199999999999998</v>
      </c>
      <c r="G307" s="3">
        <f t="shared" si="97"/>
        <v>2.3628555649050904</v>
      </c>
      <c r="H307" s="3">
        <f t="shared" si="83"/>
        <v>7.1918894891302667</v>
      </c>
      <c r="I307" s="3">
        <f t="shared" si="84"/>
        <v>14.383778978260533</v>
      </c>
      <c r="J307" s="29">
        <f t="shared" si="85"/>
        <v>304.38377897826052</v>
      </c>
      <c r="K307" s="3">
        <f t="shared" si="86"/>
        <v>0.31766833333333339</v>
      </c>
      <c r="L307" s="3">
        <f t="shared" si="89"/>
        <v>445.39275166666658</v>
      </c>
      <c r="M307" s="3">
        <f t="shared" si="87"/>
        <v>407.14022552959415</v>
      </c>
      <c r="N307" s="8">
        <f t="shared" si="81"/>
        <v>62.140225529594147</v>
      </c>
      <c r="O307" s="8">
        <f t="shared" si="82"/>
        <v>76.52400450785467</v>
      </c>
      <c r="P307" s="3"/>
      <c r="Q307" s="2">
        <f t="shared" si="90"/>
        <v>-0.10577594953310188</v>
      </c>
      <c r="R307" s="3">
        <f t="shared" si="88"/>
        <v>-0.84620759626481501</v>
      </c>
      <c r="S307" s="3">
        <f t="shared" si="91"/>
        <v>0.49826489335036239</v>
      </c>
      <c r="T307" s="3">
        <f t="shared" si="92"/>
        <v>0.99652978670072478</v>
      </c>
      <c r="U307" s="8">
        <f t="shared" si="93"/>
        <v>0.30340651198963542</v>
      </c>
      <c r="V307" s="8">
        <f t="shared" si="94"/>
        <v>1.2999362986903407</v>
      </c>
    </row>
    <row r="308" spans="2:22">
      <c r="B308">
        <v>302</v>
      </c>
      <c r="C308" s="7">
        <f t="shared" si="79"/>
        <v>0.96592582628906787</v>
      </c>
      <c r="D308" s="7">
        <f t="shared" si="80"/>
        <v>0.64681640126331941</v>
      </c>
      <c r="E308" s="4">
        <f t="shared" si="95"/>
        <v>0</v>
      </c>
      <c r="F308" s="2">
        <f t="shared" si="96"/>
        <v>0.60399999999999998</v>
      </c>
      <c r="G308" s="3">
        <f t="shared" si="97"/>
        <v>2.2167422275523871</v>
      </c>
      <c r="H308" s="3">
        <f t="shared" si="83"/>
        <v>7.622116204711868</v>
      </c>
      <c r="I308" s="3">
        <f t="shared" si="84"/>
        <v>15.244232409423736</v>
      </c>
      <c r="J308" s="29">
        <f t="shared" si="85"/>
        <v>305.24423240942372</v>
      </c>
      <c r="K308" s="3">
        <f t="shared" si="86"/>
        <v>0.31867333333333336</v>
      </c>
      <c r="L308" s="3">
        <f t="shared" si="89"/>
        <v>445.71142499999991</v>
      </c>
      <c r="M308" s="3">
        <f t="shared" si="87"/>
        <v>407.44471420530709</v>
      </c>
      <c r="N308" s="8">
        <f t="shared" si="81"/>
        <v>62.444714205307093</v>
      </c>
      <c r="O308" s="8">
        <f t="shared" si="82"/>
        <v>77.68894661473081</v>
      </c>
      <c r="P308" s="3"/>
      <c r="Q308" s="2">
        <f t="shared" si="90"/>
        <v>-0.14611333735270327</v>
      </c>
      <c r="R308" s="3">
        <f t="shared" si="88"/>
        <v>-1.1689066988216261</v>
      </c>
      <c r="S308" s="3">
        <f t="shared" si="91"/>
        <v>0.4302267155816013</v>
      </c>
      <c r="T308" s="3">
        <f t="shared" si="92"/>
        <v>0.86045343116320261</v>
      </c>
      <c r="U308" s="8">
        <f t="shared" si="93"/>
        <v>0.30448867571294613</v>
      </c>
      <c r="V308" s="8">
        <f t="shared" si="94"/>
        <v>1.1649421068761399</v>
      </c>
    </row>
    <row r="309" spans="2:22">
      <c r="B309">
        <v>303</v>
      </c>
      <c r="C309" s="7">
        <f t="shared" si="79"/>
        <v>0.92387953251128718</v>
      </c>
      <c r="D309" s="7">
        <f t="shared" si="80"/>
        <v>0.50457283040872192</v>
      </c>
      <c r="E309" s="4">
        <f t="shared" si="95"/>
        <v>0</v>
      </c>
      <c r="F309" s="2">
        <f t="shared" si="96"/>
        <v>0.60599999999999998</v>
      </c>
      <c r="G309" s="3">
        <f t="shared" si="97"/>
        <v>2.0344523629200091</v>
      </c>
      <c r="H309" s="3">
        <f t="shared" si="83"/>
        <v>7.9752703477512394</v>
      </c>
      <c r="I309" s="3">
        <f t="shared" si="84"/>
        <v>15.950540695502479</v>
      </c>
      <c r="J309" s="29">
        <f t="shared" si="85"/>
        <v>305.95054069550247</v>
      </c>
      <c r="K309" s="3">
        <f t="shared" si="86"/>
        <v>0.3196816666666667</v>
      </c>
      <c r="L309" s="3">
        <f t="shared" si="89"/>
        <v>446.03110666666657</v>
      </c>
      <c r="M309" s="3">
        <f t="shared" si="87"/>
        <v>407.7502668362219</v>
      </c>
      <c r="N309" s="8">
        <f t="shared" si="81"/>
        <v>62.750266836221897</v>
      </c>
      <c r="O309" s="8">
        <f t="shared" si="82"/>
        <v>78.700807531724365</v>
      </c>
      <c r="P309" s="3"/>
      <c r="Q309" s="2">
        <f t="shared" si="90"/>
        <v>-0.18228986463237806</v>
      </c>
      <c r="R309" s="3">
        <f t="shared" si="88"/>
        <v>-1.4583189170590245</v>
      </c>
      <c r="S309" s="3">
        <f t="shared" si="91"/>
        <v>0.35315414303937143</v>
      </c>
      <c r="T309" s="3">
        <f t="shared" si="92"/>
        <v>0.70630828607874285</v>
      </c>
      <c r="U309" s="8">
        <f t="shared" si="93"/>
        <v>0.30555263091480356</v>
      </c>
      <c r="V309" s="8">
        <f t="shared" si="94"/>
        <v>1.0118609169935553</v>
      </c>
    </row>
    <row r="310" spans="2:22">
      <c r="B310">
        <v>304</v>
      </c>
      <c r="C310" s="7">
        <f t="shared" si="79"/>
        <v>0.86602540378444059</v>
      </c>
      <c r="D310" s="7">
        <f t="shared" si="80"/>
        <v>0.34700112772745145</v>
      </c>
      <c r="E310" s="4">
        <f t="shared" si="95"/>
        <v>0</v>
      </c>
      <c r="F310" s="2">
        <f t="shared" si="96"/>
        <v>0.60799999999999998</v>
      </c>
      <c r="G310" s="3">
        <f t="shared" si="97"/>
        <v>1.8210265315118921</v>
      </c>
      <c r="H310" s="3">
        <f t="shared" si="83"/>
        <v>8.2443318861154271</v>
      </c>
      <c r="I310" s="3">
        <f t="shared" si="84"/>
        <v>16.488663772230854</v>
      </c>
      <c r="J310" s="29">
        <f t="shared" si="85"/>
        <v>306.48866377223084</v>
      </c>
      <c r="K310" s="3">
        <f t="shared" si="86"/>
        <v>0.32069333333333333</v>
      </c>
      <c r="L310" s="3">
        <f t="shared" si="89"/>
        <v>446.35179999999991</v>
      </c>
      <c r="M310" s="3">
        <f t="shared" si="87"/>
        <v>408.05686326795899</v>
      </c>
      <c r="N310" s="8">
        <f t="shared" si="81"/>
        <v>63.056863267958988</v>
      </c>
      <c r="O310" s="8">
        <f t="shared" si="82"/>
        <v>79.545527040189825</v>
      </c>
      <c r="P310" s="3"/>
      <c r="Q310" s="2">
        <f t="shared" si="90"/>
        <v>-0.21342583140811699</v>
      </c>
      <c r="R310" s="3">
        <f t="shared" si="88"/>
        <v>-1.707406651264936</v>
      </c>
      <c r="S310" s="3">
        <f t="shared" si="91"/>
        <v>0.26906153836418767</v>
      </c>
      <c r="T310" s="3">
        <f t="shared" si="92"/>
        <v>0.53812307672837534</v>
      </c>
      <c r="U310" s="8">
        <f t="shared" si="93"/>
        <v>0.30659643173709128</v>
      </c>
      <c r="V310" s="8">
        <f t="shared" si="94"/>
        <v>0.84471950846545951</v>
      </c>
    </row>
    <row r="311" spans="2:22">
      <c r="B311">
        <v>305</v>
      </c>
      <c r="C311" s="7">
        <f t="shared" si="79"/>
        <v>0.79335334029123494</v>
      </c>
      <c r="D311" s="7">
        <f t="shared" si="80"/>
        <v>0.17888807460228473</v>
      </c>
      <c r="E311" s="4">
        <f t="shared" si="95"/>
        <v>0</v>
      </c>
      <c r="F311" s="2">
        <f t="shared" si="96"/>
        <v>0.61</v>
      </c>
      <c r="G311" s="3">
        <f t="shared" si="97"/>
        <v>1.5822414148935198</v>
      </c>
      <c r="H311" s="3">
        <f t="shared" si="83"/>
        <v>8.4244532750802925</v>
      </c>
      <c r="I311" s="3">
        <f t="shared" si="84"/>
        <v>16.848906550160585</v>
      </c>
      <c r="J311" s="29">
        <f t="shared" si="85"/>
        <v>306.84890655016056</v>
      </c>
      <c r="K311" s="3">
        <f t="shared" si="86"/>
        <v>0.32170833333333332</v>
      </c>
      <c r="L311" s="3">
        <f t="shared" si="89"/>
        <v>446.67350833333325</v>
      </c>
      <c r="M311" s="3">
        <f t="shared" si="87"/>
        <v>408.36448200351708</v>
      </c>
      <c r="N311" s="8">
        <f t="shared" si="81"/>
        <v>63.364482003517082</v>
      </c>
      <c r="O311" s="8">
        <f t="shared" si="82"/>
        <v>80.213388553677646</v>
      </c>
      <c r="P311" s="3"/>
      <c r="Q311" s="2">
        <f t="shared" si="90"/>
        <v>-0.23878511661837232</v>
      </c>
      <c r="R311" s="3">
        <f t="shared" si="88"/>
        <v>-1.9102809329469785</v>
      </c>
      <c r="S311" s="3">
        <f t="shared" si="91"/>
        <v>0.1801213889648654</v>
      </c>
      <c r="T311" s="3">
        <f t="shared" si="92"/>
        <v>0.36024277792973081</v>
      </c>
      <c r="U311" s="8">
        <f t="shared" si="93"/>
        <v>0.30761873555809416</v>
      </c>
      <c r="V311" s="8">
        <f t="shared" si="94"/>
        <v>0.66786151348782141</v>
      </c>
    </row>
    <row r="312" spans="2:22">
      <c r="B312">
        <v>306</v>
      </c>
      <c r="C312" s="7">
        <f t="shared" si="79"/>
        <v>0.70710678118654924</v>
      </c>
      <c r="D312" s="7">
        <f t="shared" si="80"/>
        <v>5.340682122164344E-3</v>
      </c>
      <c r="E312" s="4">
        <f t="shared" si="95"/>
        <v>0</v>
      </c>
      <c r="F312" s="2">
        <f t="shared" si="96"/>
        <v>0.61199999999999999</v>
      </c>
      <c r="G312" s="3">
        <f t="shared" si="97"/>
        <v>1.3244474633087135</v>
      </c>
      <c r="H312" s="3">
        <f t="shared" si="83"/>
        <v>8.5130581234299942</v>
      </c>
      <c r="I312" s="3">
        <f t="shared" si="84"/>
        <v>17.026116246859988</v>
      </c>
      <c r="J312" s="29">
        <f t="shared" si="85"/>
        <v>307.02611624686</v>
      </c>
      <c r="K312" s="3">
        <f t="shared" si="86"/>
        <v>0.32272666666666666</v>
      </c>
      <c r="L312" s="3">
        <f t="shared" si="89"/>
        <v>446.9962349999999</v>
      </c>
      <c r="M312" s="3">
        <f t="shared" si="87"/>
        <v>408.67310083380983</v>
      </c>
      <c r="N312" s="8">
        <f t="shared" si="81"/>
        <v>63.673100833809826</v>
      </c>
      <c r="O312" s="8">
        <f t="shared" si="82"/>
        <v>80.699217080669825</v>
      </c>
      <c r="P312" s="3"/>
      <c r="Q312" s="2">
        <f t="shared" si="90"/>
        <v>-0.25779395158480622</v>
      </c>
      <c r="R312" s="3">
        <f t="shared" si="88"/>
        <v>-2.0623516126784498</v>
      </c>
      <c r="S312" s="3">
        <f t="shared" si="91"/>
        <v>8.8604848349701726E-2</v>
      </c>
      <c r="T312" s="3">
        <f t="shared" si="92"/>
        <v>0.17720969669940345</v>
      </c>
      <c r="U312" s="8">
        <f t="shared" si="93"/>
        <v>0.30861883029274395</v>
      </c>
      <c r="V312" s="8">
        <f t="shared" si="94"/>
        <v>0.48582852699217938</v>
      </c>
    </row>
    <row r="313" spans="2:22">
      <c r="B313">
        <v>307</v>
      </c>
      <c r="C313" s="7">
        <f t="shared" si="79"/>
        <v>0.60876142900871921</v>
      </c>
      <c r="D313" s="7">
        <f t="shared" si="80"/>
        <v>-0.16836895191095347</v>
      </c>
      <c r="E313" s="4">
        <f t="shared" si="95"/>
        <v>0</v>
      </c>
      <c r="F313" s="2">
        <f t="shared" si="96"/>
        <v>0.61399999999999999</v>
      </c>
      <c r="G313" s="3">
        <f t="shared" si="97"/>
        <v>1.0543924770977657</v>
      </c>
      <c r="H313" s="3">
        <f t="shared" si="83"/>
        <v>8.5098782350345576</v>
      </c>
      <c r="I313" s="3">
        <f t="shared" si="84"/>
        <v>17.019756470069115</v>
      </c>
      <c r="J313" s="29">
        <f t="shared" si="85"/>
        <v>307.01975647006913</v>
      </c>
      <c r="K313" s="3">
        <f t="shared" si="86"/>
        <v>0.32374833333333336</v>
      </c>
      <c r="L313" s="3">
        <f t="shared" si="89"/>
        <v>447.31998333333325</v>
      </c>
      <c r="M313" s="3">
        <f t="shared" si="87"/>
        <v>408.98269747839618</v>
      </c>
      <c r="N313" s="8">
        <f t="shared" si="81"/>
        <v>63.982697478396176</v>
      </c>
      <c r="O313" s="8">
        <f t="shared" si="82"/>
        <v>81.002453948465302</v>
      </c>
      <c r="P313" s="3"/>
      <c r="Q313" s="2">
        <f t="shared" si="90"/>
        <v>-0.27005498621094781</v>
      </c>
      <c r="R313" s="3">
        <f t="shared" si="88"/>
        <v>-2.1604398896875825</v>
      </c>
      <c r="S313" s="3">
        <f t="shared" si="91"/>
        <v>-3.179888395436592E-3</v>
      </c>
      <c r="T313" s="3">
        <f t="shared" si="92"/>
        <v>-6.3597767908731839E-3</v>
      </c>
      <c r="U313" s="8">
        <f t="shared" si="93"/>
        <v>0.30959664458634961</v>
      </c>
      <c r="V313" s="8">
        <f t="shared" si="94"/>
        <v>0.30323686779547643</v>
      </c>
    </row>
    <row r="314" spans="2:22">
      <c r="B314">
        <v>308</v>
      </c>
      <c r="C314" s="7">
        <f t="shared" si="79"/>
        <v>0.50000000000000089</v>
      </c>
      <c r="D314" s="7">
        <f t="shared" si="80"/>
        <v>-0.33696380105104456</v>
      </c>
      <c r="E314" s="4">
        <f t="shared" si="95"/>
        <v>0</v>
      </c>
      <c r="F314" s="2">
        <f t="shared" si="96"/>
        <v>0.61599999999999999</v>
      </c>
      <c r="G314" s="3">
        <f t="shared" si="97"/>
        <v>0.77903619894895626</v>
      </c>
      <c r="H314" s="3">
        <f t="shared" si="83"/>
        <v>8.4169286060135917</v>
      </c>
      <c r="I314" s="3">
        <f t="shared" si="84"/>
        <v>16.833857212027183</v>
      </c>
      <c r="J314" s="29">
        <f t="shared" si="85"/>
        <v>306.83385721202717</v>
      </c>
      <c r="K314" s="3">
        <f t="shared" si="86"/>
        <v>0.32477333333333336</v>
      </c>
      <c r="L314" s="3">
        <f t="shared" si="89"/>
        <v>447.64475666666658</v>
      </c>
      <c r="M314" s="3">
        <f t="shared" si="87"/>
        <v>409.2932502191818</v>
      </c>
      <c r="N314" s="8">
        <f t="shared" si="81"/>
        <v>64.2932502191818</v>
      </c>
      <c r="O314" s="8">
        <f t="shared" si="82"/>
        <v>81.12710743120897</v>
      </c>
      <c r="P314" s="3"/>
      <c r="Q314" s="2">
        <f t="shared" si="90"/>
        <v>-0.27535627814880947</v>
      </c>
      <c r="R314" s="3">
        <f t="shared" si="88"/>
        <v>-2.2028502251904758</v>
      </c>
      <c r="S314" s="3">
        <f t="shared" si="91"/>
        <v>-9.2949629020965929E-2</v>
      </c>
      <c r="T314" s="3">
        <f t="shared" si="92"/>
        <v>-0.18589925804193186</v>
      </c>
      <c r="U314" s="8">
        <f t="shared" si="93"/>
        <v>0.31055274078562434</v>
      </c>
      <c r="V314" s="8">
        <f t="shared" si="94"/>
        <v>0.12465348274366761</v>
      </c>
    </row>
    <row r="315" spans="2:22">
      <c r="B315">
        <v>309</v>
      </c>
      <c r="C315" s="7">
        <f t="shared" si="79"/>
        <v>0.38268343236509328</v>
      </c>
      <c r="D315" s="7">
        <f t="shared" si="80"/>
        <v>-0.49532221800126441</v>
      </c>
      <c r="E315" s="4">
        <f t="shared" si="95"/>
        <v>0</v>
      </c>
      <c r="F315" s="2">
        <f t="shared" si="96"/>
        <v>0.61799999999999999</v>
      </c>
      <c r="G315" s="3">
        <f t="shared" si="97"/>
        <v>0.50536121436382886</v>
      </c>
      <c r="H315" s="3">
        <f t="shared" si="83"/>
        <v>8.2384217042419365</v>
      </c>
      <c r="I315" s="3">
        <f t="shared" si="84"/>
        <v>16.476843408483873</v>
      </c>
      <c r="J315" s="29">
        <f t="shared" si="85"/>
        <v>306.47684340848389</v>
      </c>
      <c r="K315" s="3">
        <f t="shared" si="86"/>
        <v>0.32580166666666671</v>
      </c>
      <c r="L315" s="3">
        <f t="shared" si="89"/>
        <v>447.97055833333326</v>
      </c>
      <c r="M315" s="3">
        <f t="shared" si="87"/>
        <v>409.60473851024182</v>
      </c>
      <c r="N315" s="8">
        <f t="shared" si="81"/>
        <v>64.604738510241816</v>
      </c>
      <c r="O315" s="8">
        <f t="shared" si="82"/>
        <v>81.081581918725703</v>
      </c>
      <c r="P315" s="3"/>
      <c r="Q315" s="2">
        <f t="shared" si="90"/>
        <v>-0.2736749845851274</v>
      </c>
      <c r="R315" s="3">
        <f t="shared" si="88"/>
        <v>-2.1893998766810192</v>
      </c>
      <c r="S315" s="3">
        <f t="shared" si="91"/>
        <v>-0.17850690177165518</v>
      </c>
      <c r="T315" s="3">
        <f t="shared" si="92"/>
        <v>-0.35701380354331036</v>
      </c>
      <c r="U315" s="8">
        <f t="shared" si="93"/>
        <v>0.31148829106001585</v>
      </c>
      <c r="V315" s="8">
        <f t="shared" si="94"/>
        <v>-4.5525512483266084E-2</v>
      </c>
    </row>
    <row r="316" spans="2:22">
      <c r="B316">
        <v>310</v>
      </c>
      <c r="C316" s="7">
        <f t="shared" si="79"/>
        <v>0.2588190451025203</v>
      </c>
      <c r="D316" s="7">
        <f t="shared" si="80"/>
        <v>-0.63863352223230119</v>
      </c>
      <c r="E316" s="4">
        <f t="shared" si="95"/>
        <v>0</v>
      </c>
      <c r="F316" s="2">
        <f t="shared" si="96"/>
        <v>0.62</v>
      </c>
      <c r="G316" s="3">
        <f t="shared" si="97"/>
        <v>0.2401855228702191</v>
      </c>
      <c r="H316" s="3">
        <f t="shared" si="83"/>
        <v>7.9806240545908373</v>
      </c>
      <c r="I316" s="3">
        <f t="shared" si="84"/>
        <v>15.961248109181675</v>
      </c>
      <c r="J316" s="29">
        <f t="shared" si="85"/>
        <v>305.96124810918167</v>
      </c>
      <c r="K316" s="3">
        <f t="shared" si="86"/>
        <v>0.32683333333333336</v>
      </c>
      <c r="L316" s="3">
        <f t="shared" si="89"/>
        <v>448.29739166666661</v>
      </c>
      <c r="M316" s="3">
        <f t="shared" si="87"/>
        <v>409.91714354775399</v>
      </c>
      <c r="N316" s="8">
        <f t="shared" si="81"/>
        <v>64.917143547753994</v>
      </c>
      <c r="O316" s="8">
        <f t="shared" si="82"/>
        <v>80.878391656935662</v>
      </c>
      <c r="P316" s="3"/>
      <c r="Q316" s="2">
        <f t="shared" si="90"/>
        <v>-0.26517569149360976</v>
      </c>
      <c r="R316" s="3">
        <f t="shared" si="88"/>
        <v>-2.121405531948878</v>
      </c>
      <c r="S316" s="3">
        <f t="shared" si="91"/>
        <v>-0.25779764965109919</v>
      </c>
      <c r="T316" s="3">
        <f t="shared" si="92"/>
        <v>-0.51559529930219838</v>
      </c>
      <c r="U316" s="8">
        <f t="shared" si="93"/>
        <v>0.3124050375121783</v>
      </c>
      <c r="V316" s="8">
        <f t="shared" si="94"/>
        <v>-0.2031902617900414</v>
      </c>
    </row>
    <row r="317" spans="2:22">
      <c r="B317">
        <v>311</v>
      </c>
      <c r="C317" s="7">
        <f t="shared" si="79"/>
        <v>0.1305261922200539</v>
      </c>
      <c r="D317" s="7">
        <f t="shared" si="80"/>
        <v>-0.76254414091753664</v>
      </c>
      <c r="E317" s="4">
        <f t="shared" si="95"/>
        <v>0</v>
      </c>
      <c r="F317" s="2">
        <f t="shared" si="96"/>
        <v>0.622</v>
      </c>
      <c r="G317" s="3">
        <f t="shared" si="97"/>
        <v>-1.0017948697482737E-2</v>
      </c>
      <c r="H317" s="3">
        <f t="shared" si="83"/>
        <v>7.6516597509151376</v>
      </c>
      <c r="I317" s="3">
        <f t="shared" si="84"/>
        <v>15.303319501830275</v>
      </c>
      <c r="J317" s="29">
        <f t="shared" si="85"/>
        <v>305.30331950183029</v>
      </c>
      <c r="K317" s="3">
        <f t="shared" si="86"/>
        <v>0.32786833333333337</v>
      </c>
      <c r="L317" s="3">
        <f t="shared" si="89"/>
        <v>448.62525999999997</v>
      </c>
      <c r="M317" s="3">
        <f t="shared" si="87"/>
        <v>410.23044878531891</v>
      </c>
      <c r="N317" s="8">
        <f t="shared" si="81"/>
        <v>65.230448785318913</v>
      </c>
      <c r="O317" s="8">
        <f t="shared" si="82"/>
        <v>80.533768287149201</v>
      </c>
      <c r="P317" s="3"/>
      <c r="Q317" s="2">
        <f t="shared" si="90"/>
        <v>-0.25020347156770184</v>
      </c>
      <c r="R317" s="3">
        <f t="shared" si="88"/>
        <v>-2.0016277725416147</v>
      </c>
      <c r="S317" s="3">
        <f t="shared" si="91"/>
        <v>-0.32896430367569973</v>
      </c>
      <c r="T317" s="3">
        <f t="shared" si="92"/>
        <v>-0.65792860735139946</v>
      </c>
      <c r="U317" s="8">
        <f t="shared" si="93"/>
        <v>0.31330523756491857</v>
      </c>
      <c r="V317" s="8">
        <f t="shared" si="94"/>
        <v>-0.34462336978646135</v>
      </c>
    </row>
    <row r="318" spans="2:22">
      <c r="B318">
        <v>312</v>
      </c>
      <c r="C318" s="7">
        <f t="shared" si="79"/>
        <v>-1.9600206874192949E-15</v>
      </c>
      <c r="D318" s="7">
        <f t="shared" si="80"/>
        <v>-0.86328986365272242</v>
      </c>
      <c r="E318" s="4">
        <f t="shared" si="95"/>
        <v>0</v>
      </c>
      <c r="F318" s="2">
        <f t="shared" si="96"/>
        <v>0.624</v>
      </c>
      <c r="G318" s="3">
        <f t="shared" si="97"/>
        <v>-0.23928986365272442</v>
      </c>
      <c r="H318" s="3">
        <f t="shared" si="83"/>
        <v>7.2612669685125502</v>
      </c>
      <c r="I318" s="3">
        <f t="shared" si="84"/>
        <v>14.5225339370251</v>
      </c>
      <c r="J318" s="29">
        <f t="shared" si="85"/>
        <v>304.52253393702512</v>
      </c>
      <c r="K318" s="3">
        <f t="shared" si="86"/>
        <v>0.32890666666666668</v>
      </c>
      <c r="L318" s="3">
        <f t="shared" si="89"/>
        <v>448.95416666666665</v>
      </c>
      <c r="M318" s="3">
        <f t="shared" si="87"/>
        <v>410.54464038162899</v>
      </c>
      <c r="N318" s="8">
        <f t="shared" si="81"/>
        <v>65.544640381628994</v>
      </c>
      <c r="O318" s="8">
        <f t="shared" si="82"/>
        <v>80.067174318654111</v>
      </c>
      <c r="P318" s="3"/>
      <c r="Q318" s="2">
        <f t="shared" si="90"/>
        <v>-0.22927191495524168</v>
      </c>
      <c r="R318" s="3">
        <f t="shared" si="88"/>
        <v>-1.8341753196419335</v>
      </c>
      <c r="S318" s="3">
        <f t="shared" si="91"/>
        <v>-0.39039278240258746</v>
      </c>
      <c r="T318" s="3">
        <f t="shared" si="92"/>
        <v>-0.78078556480517491</v>
      </c>
      <c r="U318" s="8">
        <f t="shared" si="93"/>
        <v>0.31419159631008142</v>
      </c>
      <c r="V318" s="8">
        <f t="shared" si="94"/>
        <v>-0.46659396849508994</v>
      </c>
    </row>
    <row r="319" spans="2:22">
      <c r="B319">
        <v>313</v>
      </c>
      <c r="C319" s="7">
        <f t="shared" si="79"/>
        <v>-0.13052619222005074</v>
      </c>
      <c r="D319" s="7">
        <f t="shared" si="80"/>
        <v>-0.93781019326878823</v>
      </c>
      <c r="E319" s="4">
        <f t="shared" si="95"/>
        <v>0</v>
      </c>
      <c r="F319" s="2">
        <f t="shared" si="96"/>
        <v>0.626</v>
      </c>
      <c r="G319" s="3">
        <f t="shared" si="97"/>
        <v>-0.44233638548883902</v>
      </c>
      <c r="H319" s="3">
        <f t="shared" si="83"/>
        <v>6.8205148171946224</v>
      </c>
      <c r="I319" s="3">
        <f t="shared" si="84"/>
        <v>13.641029634389245</v>
      </c>
      <c r="J319" s="29">
        <f t="shared" si="85"/>
        <v>303.64102963438927</v>
      </c>
      <c r="K319" s="3">
        <f t="shared" si="86"/>
        <v>0.32994833333333334</v>
      </c>
      <c r="L319" s="3">
        <f t="shared" si="89"/>
        <v>449.28411499999999</v>
      </c>
      <c r="M319" s="3">
        <f t="shared" si="87"/>
        <v>410.85970756948927</v>
      </c>
      <c r="N319" s="8">
        <f t="shared" si="81"/>
        <v>65.859707569489274</v>
      </c>
      <c r="O319" s="8">
        <f t="shared" si="82"/>
        <v>79.500737203878543</v>
      </c>
      <c r="P319" s="3"/>
      <c r="Q319" s="2">
        <f t="shared" si="90"/>
        <v>-0.2030465218361146</v>
      </c>
      <c r="R319" s="3">
        <f t="shared" si="88"/>
        <v>-1.6243721746889168</v>
      </c>
      <c r="S319" s="3">
        <f t="shared" si="91"/>
        <v>-0.44075215131792778</v>
      </c>
      <c r="T319" s="3">
        <f t="shared" si="92"/>
        <v>-0.88150430263585555</v>
      </c>
      <c r="U319" s="8">
        <f t="shared" si="93"/>
        <v>0.31506718786027932</v>
      </c>
      <c r="V319" s="8">
        <f t="shared" si="94"/>
        <v>-0.56643711477556735</v>
      </c>
    </row>
    <row r="320" spans="2:22">
      <c r="B320">
        <v>314</v>
      </c>
      <c r="C320" s="7">
        <f t="shared" si="79"/>
        <v>-0.25881904510251719</v>
      </c>
      <c r="D320" s="7">
        <f t="shared" si="80"/>
        <v>-0.98384131893944959</v>
      </c>
      <c r="E320" s="4">
        <f t="shared" si="95"/>
        <v>0</v>
      </c>
      <c r="F320" s="2">
        <f t="shared" si="96"/>
        <v>0.628</v>
      </c>
      <c r="G320" s="3">
        <f t="shared" si="97"/>
        <v>-0.61466036404196667</v>
      </c>
      <c r="H320" s="3">
        <f t="shared" si="83"/>
        <v>6.3414889195093629</v>
      </c>
      <c r="I320" s="3">
        <f t="shared" si="84"/>
        <v>12.682977839018726</v>
      </c>
      <c r="J320" s="29">
        <f t="shared" si="85"/>
        <v>302.68297783901875</v>
      </c>
      <c r="K320" s="3">
        <f t="shared" si="86"/>
        <v>0.33099333333333331</v>
      </c>
      <c r="L320" s="3">
        <f t="shared" si="89"/>
        <v>449.6151083333333</v>
      </c>
      <c r="M320" s="3">
        <f t="shared" si="87"/>
        <v>411.17564293752042</v>
      </c>
      <c r="N320" s="8">
        <f t="shared" si="81"/>
        <v>66.175642937520422</v>
      </c>
      <c r="O320" s="8">
        <f t="shared" si="82"/>
        <v>78.858620776539169</v>
      </c>
      <c r="P320" s="3"/>
      <c r="Q320" s="2">
        <f t="shared" si="90"/>
        <v>-0.17232397855312764</v>
      </c>
      <c r="R320" s="3">
        <f t="shared" si="88"/>
        <v>-1.3785918284250211</v>
      </c>
      <c r="S320" s="3">
        <f t="shared" si="91"/>
        <v>-0.47902589768525949</v>
      </c>
      <c r="T320" s="3">
        <f t="shared" si="92"/>
        <v>-0.95805179537051899</v>
      </c>
      <c r="U320" s="8">
        <f t="shared" si="93"/>
        <v>0.3159353680311483</v>
      </c>
      <c r="V320" s="8">
        <f t="shared" si="94"/>
        <v>-0.64211642733937424</v>
      </c>
    </row>
    <row r="321" spans="2:22">
      <c r="B321">
        <v>315</v>
      </c>
      <c r="C321" s="7">
        <f t="shared" si="79"/>
        <v>-0.38268343236509034</v>
      </c>
      <c r="D321" s="7">
        <f t="shared" si="80"/>
        <v>-0.99998488720632706</v>
      </c>
      <c r="E321" s="4">
        <f t="shared" si="95"/>
        <v>0</v>
      </c>
      <c r="F321" s="2">
        <f t="shared" si="96"/>
        <v>0.63</v>
      </c>
      <c r="G321" s="3">
        <f t="shared" si="97"/>
        <v>-0.75266831957141733</v>
      </c>
      <c r="H321" s="3">
        <f t="shared" si="83"/>
        <v>5.8369548920601035</v>
      </c>
      <c r="I321" s="3">
        <f t="shared" si="84"/>
        <v>11.673909784120207</v>
      </c>
      <c r="J321" s="29">
        <f t="shared" si="85"/>
        <v>301.67390978412021</v>
      </c>
      <c r="K321" s="3">
        <f t="shared" si="86"/>
        <v>0.33204166666666668</v>
      </c>
      <c r="L321" s="3">
        <f t="shared" si="89"/>
        <v>449.94714999999997</v>
      </c>
      <c r="M321" s="3">
        <f t="shared" si="87"/>
        <v>411.4924426184229</v>
      </c>
      <c r="N321" s="8">
        <f t="shared" si="81"/>
        <v>66.492442618422899</v>
      </c>
      <c r="O321" s="8">
        <f t="shared" si="82"/>
        <v>78.166352402543112</v>
      </c>
      <c r="P321" s="3"/>
      <c r="Q321" s="2">
        <f t="shared" si="90"/>
        <v>-0.13800795552945067</v>
      </c>
      <c r="R321" s="3">
        <f t="shared" si="88"/>
        <v>-1.1040636442356053</v>
      </c>
      <c r="S321" s="3">
        <f t="shared" si="91"/>
        <v>-0.50453402744925935</v>
      </c>
      <c r="T321" s="3">
        <f t="shared" si="92"/>
        <v>-1.0090680548985187</v>
      </c>
      <c r="U321" s="8">
        <f t="shared" si="93"/>
        <v>0.31679968090247712</v>
      </c>
      <c r="V321" s="8">
        <f t="shared" si="94"/>
        <v>-0.69226837399605756</v>
      </c>
    </row>
    <row r="322" spans="2:22">
      <c r="B322">
        <v>316</v>
      </c>
      <c r="C322" s="7">
        <f t="shared" si="79"/>
        <v>-0.49999999999999811</v>
      </c>
      <c r="D322" s="7">
        <f t="shared" si="80"/>
        <v>-0.98575048176549929</v>
      </c>
      <c r="E322" s="4">
        <f t="shared" si="95"/>
        <v>0</v>
      </c>
      <c r="F322" s="2">
        <f t="shared" si="96"/>
        <v>0.63200000000000001</v>
      </c>
      <c r="G322" s="3">
        <f t="shared" si="97"/>
        <v>-0.85375048176549739</v>
      </c>
      <c r="H322" s="3">
        <f t="shared" si="83"/>
        <v>5.3200094288521811</v>
      </c>
      <c r="I322" s="3">
        <f t="shared" si="84"/>
        <v>10.640018857704362</v>
      </c>
      <c r="J322" s="29">
        <f t="shared" si="85"/>
        <v>300.64001885770438</v>
      </c>
      <c r="K322" s="3">
        <f t="shared" si="86"/>
        <v>0.33309333333333335</v>
      </c>
      <c r="L322" s="3">
        <f t="shared" si="89"/>
        <v>450.28024333333332</v>
      </c>
      <c r="M322" s="3">
        <f t="shared" si="87"/>
        <v>411.81010638037435</v>
      </c>
      <c r="N322" s="8">
        <f t="shared" si="81"/>
        <v>66.81010638037435</v>
      </c>
      <c r="O322" s="8">
        <f t="shared" si="82"/>
        <v>77.450125238078726</v>
      </c>
      <c r="P322" s="3"/>
      <c r="Q322" s="2">
        <f t="shared" si="90"/>
        <v>-0.10108216219408006</v>
      </c>
      <c r="R322" s="3">
        <f t="shared" si="88"/>
        <v>-0.80865729755264049</v>
      </c>
      <c r="S322" s="3">
        <f t="shared" si="91"/>
        <v>-0.51694546320792245</v>
      </c>
      <c r="T322" s="3">
        <f t="shared" si="92"/>
        <v>-1.0338909264158449</v>
      </c>
      <c r="U322" s="8">
        <f t="shared" si="93"/>
        <v>0.31766376195145085</v>
      </c>
      <c r="V322" s="8">
        <f t="shared" si="94"/>
        <v>-0.71622716446438517</v>
      </c>
    </row>
    <row r="323" spans="2:22">
      <c r="B323">
        <v>317</v>
      </c>
      <c r="C323" s="7">
        <f t="shared" si="79"/>
        <v>-0.60876142900872232</v>
      </c>
      <c r="D323" s="7">
        <f t="shared" si="80"/>
        <v>-0.94157052154624699</v>
      </c>
      <c r="E323" s="4">
        <f t="shared" si="95"/>
        <v>0</v>
      </c>
      <c r="F323" s="2">
        <f t="shared" si="96"/>
        <v>0.63400000000000001</v>
      </c>
      <c r="G323" s="3">
        <f t="shared" si="97"/>
        <v>-0.9163319505549693</v>
      </c>
      <c r="H323" s="3">
        <f t="shared" si="83"/>
        <v>4.8037289209130947</v>
      </c>
      <c r="I323" s="3">
        <f t="shared" si="84"/>
        <v>9.6074578418261893</v>
      </c>
      <c r="J323" s="29">
        <f t="shared" si="85"/>
        <v>299.6074578418262</v>
      </c>
      <c r="K323" s="3">
        <f t="shared" si="86"/>
        <v>0.33414833333333332</v>
      </c>
      <c r="L323" s="3">
        <f t="shared" si="89"/>
        <v>450.61439166666668</v>
      </c>
      <c r="M323" s="3">
        <f t="shared" si="87"/>
        <v>412.12863762089012</v>
      </c>
      <c r="N323" s="8">
        <f t="shared" si="81"/>
        <v>67.128637620890117</v>
      </c>
      <c r="O323" s="8">
        <f t="shared" si="82"/>
        <v>76.736095462716321</v>
      </c>
      <c r="P323" s="3"/>
      <c r="Q323" s="2">
        <f t="shared" si="90"/>
        <v>-6.2581468789471906E-2</v>
      </c>
      <c r="R323" s="3">
        <f t="shared" si="88"/>
        <v>-0.50065175031577525</v>
      </c>
      <c r="S323" s="3">
        <f t="shared" si="91"/>
        <v>-0.51628050793908642</v>
      </c>
      <c r="T323" s="3">
        <f t="shared" si="92"/>
        <v>-1.0325610158781728</v>
      </c>
      <c r="U323" s="8">
        <f t="shared" si="93"/>
        <v>0.31853124051576742</v>
      </c>
      <c r="V323" s="8">
        <f t="shared" si="94"/>
        <v>-0.71402977536240542</v>
      </c>
    </row>
    <row r="324" spans="2:22">
      <c r="B324">
        <v>318</v>
      </c>
      <c r="C324" s="7">
        <f t="shared" si="79"/>
        <v>-0.70710678118654702</v>
      </c>
      <c r="D324" s="7">
        <f t="shared" si="80"/>
        <v>-0.86878712450167694</v>
      </c>
      <c r="E324" s="4">
        <f t="shared" si="95"/>
        <v>0</v>
      </c>
      <c r="F324" s="2">
        <f t="shared" si="96"/>
        <v>0.63600000000000001</v>
      </c>
      <c r="G324" s="3">
        <f t="shared" si="97"/>
        <v>-0.93989390568822395</v>
      </c>
      <c r="H324" s="3">
        <f t="shared" si="83"/>
        <v>4.3008254913425059</v>
      </c>
      <c r="I324" s="3">
        <f t="shared" si="84"/>
        <v>8.6016509826850118</v>
      </c>
      <c r="J324" s="29">
        <f t="shared" si="85"/>
        <v>298.60165098268499</v>
      </c>
      <c r="K324" s="3">
        <f t="shared" si="86"/>
        <v>0.33520666666666665</v>
      </c>
      <c r="L324" s="3">
        <f t="shared" si="89"/>
        <v>450.94959833333337</v>
      </c>
      <c r="M324" s="3">
        <f t="shared" si="87"/>
        <v>412.44804326521853</v>
      </c>
      <c r="N324" s="8">
        <f t="shared" si="81"/>
        <v>67.44804326521853</v>
      </c>
      <c r="O324" s="8">
        <f t="shared" si="82"/>
        <v>76.049694247903517</v>
      </c>
      <c r="P324" s="3"/>
      <c r="Q324" s="2">
        <f t="shared" si="90"/>
        <v>-2.3561955133254653E-2</v>
      </c>
      <c r="R324" s="3">
        <f t="shared" si="88"/>
        <v>-0.18849564106603722</v>
      </c>
      <c r="S324" s="3">
        <f t="shared" si="91"/>
        <v>-0.50290342957058876</v>
      </c>
      <c r="T324" s="3">
        <f t="shared" si="92"/>
        <v>-1.0058068591411775</v>
      </c>
      <c r="U324" s="8">
        <f t="shared" si="93"/>
        <v>0.31940564432841256</v>
      </c>
      <c r="V324" s="8">
        <f t="shared" si="94"/>
        <v>-0.68640121481280403</v>
      </c>
    </row>
    <row r="325" spans="2:22">
      <c r="B325">
        <v>319</v>
      </c>
      <c r="C325" s="7">
        <f t="shared" si="79"/>
        <v>-0.79335334029123306</v>
      </c>
      <c r="D325" s="7">
        <f t="shared" si="80"/>
        <v>-0.76961133616863453</v>
      </c>
      <c r="E325" s="4">
        <f t="shared" si="95"/>
        <v>0</v>
      </c>
      <c r="F325" s="2">
        <f t="shared" si="96"/>
        <v>0.63800000000000001</v>
      </c>
      <c r="G325" s="3">
        <f t="shared" si="97"/>
        <v>-0.92496467645986769</v>
      </c>
      <c r="H325" s="3">
        <f t="shared" si="83"/>
        <v>3.8233199833523801</v>
      </c>
      <c r="I325" s="3">
        <f t="shared" si="84"/>
        <v>7.6466399667047602</v>
      </c>
      <c r="J325" s="29">
        <f t="shared" si="85"/>
        <v>297.64663996670475</v>
      </c>
      <c r="K325" s="3">
        <f t="shared" si="86"/>
        <v>0.33626833333333339</v>
      </c>
      <c r="L325" s="3">
        <f t="shared" si="89"/>
        <v>451.28586666666672</v>
      </c>
      <c r="M325" s="3">
        <f t="shared" si="87"/>
        <v>412.76833357398874</v>
      </c>
      <c r="N325" s="8">
        <f t="shared" si="81"/>
        <v>67.768333573988741</v>
      </c>
      <c r="O325" s="8">
        <f t="shared" si="82"/>
        <v>75.414973540693495</v>
      </c>
      <c r="P325" s="3"/>
      <c r="Q325" s="2">
        <f t="shared" si="90"/>
        <v>1.4929229228356267E-2</v>
      </c>
      <c r="R325" s="3">
        <f t="shared" si="88"/>
        <v>0.11943383382685013</v>
      </c>
      <c r="S325" s="3">
        <f t="shared" si="91"/>
        <v>-0.47750550799012581</v>
      </c>
      <c r="T325" s="3">
        <f t="shared" si="92"/>
        <v>-0.95501101598025162</v>
      </c>
      <c r="U325" s="8">
        <f t="shared" si="93"/>
        <v>0.32029030877021114</v>
      </c>
      <c r="V325" s="8">
        <f t="shared" si="94"/>
        <v>-0.63472070721002183</v>
      </c>
    </row>
    <row r="326" spans="2:22">
      <c r="B326">
        <v>320</v>
      </c>
      <c r="C326" s="7">
        <f t="shared" ref="C326:C366" si="98">SIN(RADIANS(B326*360/12*sin1_cyc_yr))</f>
        <v>-0.86602540378443904</v>
      </c>
      <c r="D326" s="7">
        <f t="shared" ref="D326:D366" si="99">SIN(RADIANS(B326*360/12*sin2_cyc_yr))</f>
        <v>-0.64705596156944511</v>
      </c>
      <c r="E326" s="4">
        <f t="shared" si="95"/>
        <v>0</v>
      </c>
      <c r="F326" s="2">
        <f t="shared" si="96"/>
        <v>0.64</v>
      </c>
      <c r="G326" s="3">
        <f t="shared" si="97"/>
        <v>-0.87308136535388414</v>
      </c>
      <c r="H326" s="3">
        <f t="shared" si="83"/>
        <v>3.3822408231223933</v>
      </c>
      <c r="I326" s="3">
        <f t="shared" si="84"/>
        <v>6.7644816462447865</v>
      </c>
      <c r="J326" s="29">
        <f t="shared" si="85"/>
        <v>296.7644816462448</v>
      </c>
      <c r="K326" s="3">
        <f t="shared" si="86"/>
        <v>0.33733333333333332</v>
      </c>
      <c r="L326" s="3">
        <f t="shared" si="89"/>
        <v>451.62320000000005</v>
      </c>
      <c r="M326" s="3">
        <f t="shared" si="87"/>
        <v>413.08952186730642</v>
      </c>
      <c r="N326" s="8">
        <f t="shared" ref="N326:N366" si="100">M326-CO2_start</f>
        <v>68.089521867306416</v>
      </c>
      <c r="O326" s="8">
        <f t="shared" ref="O326:O366" si="101">J326+N326-CO2_base</f>
        <v>74.85400351355122</v>
      </c>
      <c r="P326" s="3"/>
      <c r="Q326" s="2">
        <f t="shared" si="90"/>
        <v>5.1883311105983543E-2</v>
      </c>
      <c r="R326" s="3">
        <f t="shared" si="88"/>
        <v>0.41506648884786834</v>
      </c>
      <c r="S326" s="3">
        <f t="shared" si="91"/>
        <v>-0.44107916022998683</v>
      </c>
      <c r="T326" s="3">
        <f t="shared" si="92"/>
        <v>-0.88215832045997367</v>
      </c>
      <c r="U326" s="8">
        <f t="shared" si="93"/>
        <v>0.32118829331767529</v>
      </c>
      <c r="V326" s="8">
        <f t="shared" si="94"/>
        <v>-0.56097002714227528</v>
      </c>
    </row>
    <row r="327" spans="2:22">
      <c r="B327">
        <v>321</v>
      </c>
      <c r="C327" s="7">
        <f t="shared" si="98"/>
        <v>-0.92387953251128596</v>
      </c>
      <c r="D327" s="7">
        <f t="shared" si="99"/>
        <v>-0.50484404091696566</v>
      </c>
      <c r="E327" s="4">
        <f t="shared" si="95"/>
        <v>0</v>
      </c>
      <c r="F327" s="2">
        <f t="shared" si="96"/>
        <v>0.64200000000000002</v>
      </c>
      <c r="G327" s="3">
        <f t="shared" si="97"/>
        <v>-0.78672357342825172</v>
      </c>
      <c r="H327" s="3">
        <f t="shared" ref="H327:H366" si="102">alpha1*(G327*Bio_ppmv-H326)+H326</f>
        <v>2.9873568098499668</v>
      </c>
      <c r="I327" s="3">
        <f t="shared" ref="I327:I366" si="103">alpha1*(G327*ocean_ppmv-I326)+I326</f>
        <v>5.9747136196999335</v>
      </c>
      <c r="J327" s="29">
        <f t="shared" ref="J327:J366" si="104">CO2_base+I327</f>
        <v>295.97471361969991</v>
      </c>
      <c r="K327" s="3">
        <f t="shared" ref="K327:K366" si="105">(E_start+B327*E_slope+B327^2*E_lin)/12</f>
        <v>0.33840166666666666</v>
      </c>
      <c r="L327" s="3">
        <f t="shared" si="89"/>
        <v>451.9616016666667</v>
      </c>
      <c r="M327" s="3">
        <f t="shared" ref="M327:M366" si="106">M326+K327-(M326+K327-(J327))*alpha2</f>
        <v>413.41162417472401</v>
      </c>
      <c r="N327" s="8">
        <f t="shared" si="100"/>
        <v>68.411624174724011</v>
      </c>
      <c r="O327" s="8">
        <f t="shared" si="101"/>
        <v>74.386337794423923</v>
      </c>
      <c r="P327" s="3"/>
      <c r="Q327" s="2">
        <f t="shared" si="90"/>
        <v>8.6357791925632421E-2</v>
      </c>
      <c r="R327" s="3">
        <f t="shared" ref="R327:R366" si="107">Q327*Bio_ppmv</f>
        <v>0.69086233540505937</v>
      </c>
      <c r="S327" s="3">
        <f t="shared" si="91"/>
        <v>-0.3948840132724265</v>
      </c>
      <c r="T327" s="3">
        <f t="shared" si="92"/>
        <v>-0.78976802654485301</v>
      </c>
      <c r="U327" s="8">
        <f t="shared" si="93"/>
        <v>0.3221023074175946</v>
      </c>
      <c r="V327" s="8">
        <f t="shared" si="94"/>
        <v>-0.4676657191272966</v>
      </c>
    </row>
    <row r="328" spans="2:22">
      <c r="B328">
        <v>322</v>
      </c>
      <c r="C328" s="7">
        <f t="shared" si="98"/>
        <v>-0.96592582628906887</v>
      </c>
      <c r="D328" s="7">
        <f t="shared" si="99"/>
        <v>-0.34729574948760561</v>
      </c>
      <c r="E328" s="4">
        <f t="shared" si="95"/>
        <v>0</v>
      </c>
      <c r="F328" s="2">
        <f t="shared" si="96"/>
        <v>0.64400000000000002</v>
      </c>
      <c r="G328" s="3">
        <f t="shared" si="97"/>
        <v>-0.66922157577667452</v>
      </c>
      <c r="H328" s="3">
        <f t="shared" si="102"/>
        <v>2.6469507900574833</v>
      </c>
      <c r="I328" s="3">
        <f t="shared" si="103"/>
        <v>5.2939015801149667</v>
      </c>
      <c r="J328" s="29">
        <f t="shared" si="104"/>
        <v>295.29390158011495</v>
      </c>
      <c r="K328" s="3">
        <f t="shared" si="105"/>
        <v>0.33947333333333329</v>
      </c>
      <c r="L328" s="3">
        <f t="shared" ref="L328:L366" si="108">L327+K328</f>
        <v>452.30107500000003</v>
      </c>
      <c r="M328" s="3">
        <f t="shared" si="106"/>
        <v>413.73465882244392</v>
      </c>
      <c r="N328" s="8">
        <f t="shared" si="100"/>
        <v>68.734658822443919</v>
      </c>
      <c r="O328" s="8">
        <f t="shared" si="101"/>
        <v>74.028560402558867</v>
      </c>
      <c r="P328" s="3"/>
      <c r="Q328" s="2">
        <f t="shared" ref="Q328:Q366" si="109">G328-G327</f>
        <v>0.11750199765157721</v>
      </c>
      <c r="R328" s="3">
        <f t="shared" si="107"/>
        <v>0.94001598121261765</v>
      </c>
      <c r="S328" s="3">
        <f t="shared" ref="S328:S366" si="110">H328-H327</f>
        <v>-0.34040601979248342</v>
      </c>
      <c r="T328" s="3">
        <f t="shared" ref="T328:T366" si="111">I328-I327</f>
        <v>-0.68081203958496683</v>
      </c>
      <c r="U328" s="8">
        <f t="shared" ref="U328:U366" si="112">N328-N327</f>
        <v>0.32303464771990775</v>
      </c>
      <c r="V328" s="8">
        <f t="shared" ref="V328:V366" si="113">O328-O327</f>
        <v>-0.35777739186505642</v>
      </c>
    </row>
    <row r="329" spans="2:22">
      <c r="B329">
        <v>323</v>
      </c>
      <c r="C329" s="7">
        <f t="shared" si="98"/>
        <v>-0.99144486137381038</v>
      </c>
      <c r="D329" s="7">
        <f t="shared" si="99"/>
        <v>-0.17919715746700388</v>
      </c>
      <c r="E329" s="4">
        <f t="shared" si="95"/>
        <v>0</v>
      </c>
      <c r="F329" s="2">
        <f t="shared" si="96"/>
        <v>0.64600000000000002</v>
      </c>
      <c r="G329" s="3">
        <f t="shared" si="97"/>
        <v>-0.52464201884081418</v>
      </c>
      <c r="H329" s="3">
        <f t="shared" si="102"/>
        <v>2.3676398864118307</v>
      </c>
      <c r="I329" s="3">
        <f t="shared" si="103"/>
        <v>4.7352797728236613</v>
      </c>
      <c r="J329" s="29">
        <f t="shared" si="104"/>
        <v>294.73527977282367</v>
      </c>
      <c r="K329" s="3">
        <f t="shared" si="105"/>
        <v>0.34054833333333329</v>
      </c>
      <c r="L329" s="3">
        <f t="shared" si="108"/>
        <v>452.64162333333337</v>
      </c>
      <c r="M329" s="3">
        <f t="shared" si="106"/>
        <v>414.05864597068415</v>
      </c>
      <c r="N329" s="8">
        <f t="shared" si="100"/>
        <v>69.058645970684154</v>
      </c>
      <c r="O329" s="8">
        <f t="shared" si="101"/>
        <v>73.793925743507828</v>
      </c>
      <c r="P329" s="3"/>
      <c r="Q329" s="2">
        <f t="shared" si="109"/>
        <v>0.14457955693586033</v>
      </c>
      <c r="R329" s="3">
        <f t="shared" si="107"/>
        <v>1.1566364554868827</v>
      </c>
      <c r="S329" s="3">
        <f t="shared" si="110"/>
        <v>-0.2793109036456527</v>
      </c>
      <c r="T329" s="3">
        <f t="shared" si="111"/>
        <v>-0.55862180729130539</v>
      </c>
      <c r="U329" s="8">
        <f t="shared" si="112"/>
        <v>0.323987148240235</v>
      </c>
      <c r="V329" s="8">
        <f t="shared" si="113"/>
        <v>-0.23463465905103931</v>
      </c>
    </row>
    <row r="330" spans="2:22">
      <c r="B330">
        <v>324</v>
      </c>
      <c r="C330" s="7">
        <f t="shared" si="98"/>
        <v>-1</v>
      </c>
      <c r="D330" s="7">
        <f t="shared" si="99"/>
        <v>-5.6548366384096688E-3</v>
      </c>
      <c r="E330" s="4">
        <f t="shared" si="95"/>
        <v>0</v>
      </c>
      <c r="F330" s="2">
        <f t="shared" si="96"/>
        <v>0.64800000000000002</v>
      </c>
      <c r="G330" s="3">
        <f t="shared" si="97"/>
        <v>-0.35765483663840969</v>
      </c>
      <c r="H330" s="3">
        <f t="shared" si="102"/>
        <v>2.1542465128712576</v>
      </c>
      <c r="I330" s="3">
        <f t="shared" si="103"/>
        <v>4.3084930257425151</v>
      </c>
      <c r="J330" s="29">
        <f t="shared" si="104"/>
        <v>294.30849302574251</v>
      </c>
      <c r="K330" s="3">
        <f t="shared" si="105"/>
        <v>0.34162666666666669</v>
      </c>
      <c r="L330" s="3">
        <f t="shared" si="108"/>
        <v>452.98325000000006</v>
      </c>
      <c r="M330" s="3">
        <f t="shared" si="106"/>
        <v>414.38360711530868</v>
      </c>
      <c r="N330" s="8">
        <f t="shared" si="100"/>
        <v>69.383607115308678</v>
      </c>
      <c r="O330" s="8">
        <f t="shared" si="101"/>
        <v>73.692100141051185</v>
      </c>
      <c r="P330" s="3"/>
      <c r="Q330" s="2">
        <f t="shared" si="109"/>
        <v>0.16698718220240449</v>
      </c>
      <c r="R330" s="3">
        <f t="shared" si="107"/>
        <v>1.335897457619236</v>
      </c>
      <c r="S330" s="3">
        <f t="shared" si="110"/>
        <v>-0.21339337354057308</v>
      </c>
      <c r="T330" s="3">
        <f t="shared" si="111"/>
        <v>-0.42678674708114617</v>
      </c>
      <c r="U330" s="8">
        <f t="shared" si="112"/>
        <v>0.32496114462452397</v>
      </c>
      <c r="V330" s="8">
        <f t="shared" si="113"/>
        <v>-0.10182560245664263</v>
      </c>
    </row>
    <row r="331" spans="2:22">
      <c r="B331">
        <v>325</v>
      </c>
      <c r="C331" s="7">
        <f t="shared" si="98"/>
        <v>-0.99144486137381027</v>
      </c>
      <c r="D331" s="7">
        <f t="shared" si="99"/>
        <v>0.16805926926504591</v>
      </c>
      <c r="E331" s="4">
        <f t="shared" si="95"/>
        <v>0</v>
      </c>
      <c r="F331" s="2">
        <f t="shared" si="96"/>
        <v>0.65</v>
      </c>
      <c r="G331" s="3">
        <f t="shared" si="97"/>
        <v>-0.17338559210876436</v>
      </c>
      <c r="H331" s="3">
        <f t="shared" si="102"/>
        <v>2.0097228620129379</v>
      </c>
      <c r="I331" s="3">
        <f t="shared" si="103"/>
        <v>4.0194457240258759</v>
      </c>
      <c r="J331" s="29">
        <f t="shared" si="104"/>
        <v>294.0194457240259</v>
      </c>
      <c r="K331" s="3">
        <f t="shared" si="105"/>
        <v>0.34270833333333339</v>
      </c>
      <c r="L331" s="3">
        <f t="shared" si="108"/>
        <v>453.3259583333334</v>
      </c>
      <c r="M331" s="3">
        <f t="shared" si="106"/>
        <v>414.70956456856896</v>
      </c>
      <c r="N331" s="8">
        <f t="shared" si="100"/>
        <v>69.709564568568965</v>
      </c>
      <c r="O331" s="8">
        <f t="shared" si="101"/>
        <v>73.729010292594864</v>
      </c>
      <c r="P331" s="3"/>
      <c r="Q331" s="2">
        <f t="shared" si="109"/>
        <v>0.18426924452964533</v>
      </c>
      <c r="R331" s="3">
        <f t="shared" si="107"/>
        <v>1.4741539562371626</v>
      </c>
      <c r="S331" s="3">
        <f t="shared" si="110"/>
        <v>-0.14452365085831964</v>
      </c>
      <c r="T331" s="3">
        <f t="shared" si="111"/>
        <v>-0.28904730171663928</v>
      </c>
      <c r="U331" s="8">
        <f t="shared" si="112"/>
        <v>0.32595745326028691</v>
      </c>
      <c r="V331" s="8">
        <f t="shared" si="113"/>
        <v>3.6910151543679603E-2</v>
      </c>
    </row>
    <row r="332" spans="2:22">
      <c r="B332">
        <v>326</v>
      </c>
      <c r="C332" s="7">
        <f t="shared" si="98"/>
        <v>-0.96592582628906876</v>
      </c>
      <c r="D332" s="7">
        <f t="shared" si="99"/>
        <v>0.3366679979489261</v>
      </c>
      <c r="E332" s="4">
        <f t="shared" si="95"/>
        <v>0</v>
      </c>
      <c r="F332" s="2">
        <f t="shared" si="96"/>
        <v>0.65200000000000002</v>
      </c>
      <c r="G332" s="3">
        <f t="shared" si="97"/>
        <v>2.2742171659857369E-2</v>
      </c>
      <c r="H332" s="3">
        <f t="shared" si="102"/>
        <v>1.935129943929661</v>
      </c>
      <c r="I332" s="3">
        <f t="shared" si="103"/>
        <v>3.870259887859322</v>
      </c>
      <c r="J332" s="29">
        <f t="shared" si="104"/>
        <v>293.87025988785933</v>
      </c>
      <c r="K332" s="3">
        <f t="shared" si="105"/>
        <v>0.34379333333333334</v>
      </c>
      <c r="L332" s="3">
        <f t="shared" si="108"/>
        <v>453.66975166666674</v>
      </c>
      <c r="M332" s="3">
        <f t="shared" si="106"/>
        <v>415.03654093409966</v>
      </c>
      <c r="N332" s="8">
        <f t="shared" si="100"/>
        <v>70.036540934099662</v>
      </c>
      <c r="O332" s="8">
        <f t="shared" si="101"/>
        <v>73.906800821958996</v>
      </c>
      <c r="P332" s="3"/>
      <c r="Q332" s="2">
        <f t="shared" si="109"/>
        <v>0.19612776376862173</v>
      </c>
      <c r="R332" s="3">
        <f t="shared" si="107"/>
        <v>1.5690221101489739</v>
      </c>
      <c r="S332" s="3">
        <f t="shared" si="110"/>
        <v>-7.4592918083276949E-2</v>
      </c>
      <c r="T332" s="3">
        <f t="shared" si="111"/>
        <v>-0.1491858361665539</v>
      </c>
      <c r="U332" s="8">
        <f t="shared" si="112"/>
        <v>0.32697636553069742</v>
      </c>
      <c r="V332" s="8">
        <f t="shared" si="113"/>
        <v>0.17779052936413109</v>
      </c>
    </row>
    <row r="333" spans="2:22">
      <c r="B333">
        <v>327</v>
      </c>
      <c r="C333" s="7">
        <f t="shared" si="98"/>
        <v>-0.92387953251128585</v>
      </c>
      <c r="D333" s="7">
        <f t="shared" si="99"/>
        <v>0.4950492804776041</v>
      </c>
      <c r="E333" s="4">
        <f t="shared" si="95"/>
        <v>0</v>
      </c>
      <c r="F333" s="2">
        <f t="shared" si="96"/>
        <v>0.65400000000000003</v>
      </c>
      <c r="G333" s="3">
        <f t="shared" si="97"/>
        <v>0.22516974796631828</v>
      </c>
      <c r="H333" s="3">
        <f t="shared" si="102"/>
        <v>1.9296706376103603</v>
      </c>
      <c r="I333" s="3">
        <f t="shared" si="103"/>
        <v>3.8593412752207206</v>
      </c>
      <c r="J333" s="29">
        <f t="shared" si="104"/>
        <v>293.85934127522074</v>
      </c>
      <c r="K333" s="3">
        <f t="shared" si="105"/>
        <v>0.3448816666666667</v>
      </c>
      <c r="L333" s="3">
        <f t="shared" si="108"/>
        <v>454.01463333333339</v>
      </c>
      <c r="M333" s="3">
        <f t="shared" si="106"/>
        <v>415.36455859116057</v>
      </c>
      <c r="N333" s="8">
        <f t="shared" si="100"/>
        <v>70.364558591160574</v>
      </c>
      <c r="O333" s="8">
        <f t="shared" si="101"/>
        <v>74.223899866381316</v>
      </c>
      <c r="P333" s="3"/>
      <c r="Q333" s="2">
        <f t="shared" si="109"/>
        <v>0.20242757630646091</v>
      </c>
      <c r="R333" s="3">
        <f t="shared" si="107"/>
        <v>1.6194206104516873</v>
      </c>
      <c r="S333" s="3">
        <f t="shared" si="110"/>
        <v>-5.4593063193006941E-3</v>
      </c>
      <c r="T333" s="3">
        <f t="shared" si="111"/>
        <v>-1.0918612638601388E-2</v>
      </c>
      <c r="U333" s="8">
        <f t="shared" si="112"/>
        <v>0.32801765706091146</v>
      </c>
      <c r="V333" s="8">
        <f t="shared" si="113"/>
        <v>0.31709904442232073</v>
      </c>
    </row>
    <row r="334" spans="2:22">
      <c r="B334">
        <v>328</v>
      </c>
      <c r="C334" s="7">
        <f t="shared" si="98"/>
        <v>-0.86602540378443893</v>
      </c>
      <c r="D334" s="7">
        <f t="shared" si="99"/>
        <v>0.63839174170131097</v>
      </c>
      <c r="E334" s="4">
        <f t="shared" si="95"/>
        <v>0</v>
      </c>
      <c r="F334" s="2">
        <f t="shared" si="96"/>
        <v>0.65600000000000003</v>
      </c>
      <c r="G334" s="3">
        <f t="shared" si="97"/>
        <v>0.42836633791687206</v>
      </c>
      <c r="H334" s="3">
        <f t="shared" si="102"/>
        <v>1.9907746337413894</v>
      </c>
      <c r="I334" s="3">
        <f t="shared" si="103"/>
        <v>3.9815492674827788</v>
      </c>
      <c r="J334" s="29">
        <f t="shared" si="104"/>
        <v>293.98154926748276</v>
      </c>
      <c r="K334" s="3">
        <f t="shared" si="105"/>
        <v>0.34597333333333341</v>
      </c>
      <c r="L334" s="3">
        <f t="shared" si="108"/>
        <v>454.36060666666674</v>
      </c>
      <c r="M334" s="3">
        <f t="shared" si="106"/>
        <v>415.69363920252579</v>
      </c>
      <c r="N334" s="8">
        <f t="shared" si="100"/>
        <v>70.693639202525787</v>
      </c>
      <c r="O334" s="8">
        <f t="shared" si="101"/>
        <v>74.67518847000855</v>
      </c>
      <c r="P334" s="3"/>
      <c r="Q334" s="2">
        <f t="shared" si="109"/>
        <v>0.20319658995055379</v>
      </c>
      <c r="R334" s="3">
        <f t="shared" si="107"/>
        <v>1.6255727196044303</v>
      </c>
      <c r="S334" s="3">
        <f t="shared" si="110"/>
        <v>6.1103996131029126E-2</v>
      </c>
      <c r="T334" s="3">
        <f t="shared" si="111"/>
        <v>0.12220799226205825</v>
      </c>
      <c r="U334" s="8">
        <f t="shared" si="112"/>
        <v>0.32908061136521383</v>
      </c>
      <c r="V334" s="8">
        <f t="shared" si="113"/>
        <v>0.45128860362723344</v>
      </c>
    </row>
    <row r="335" spans="2:22">
      <c r="B335">
        <v>329</v>
      </c>
      <c r="C335" s="7">
        <f t="shared" si="98"/>
        <v>-0.79335334029123716</v>
      </c>
      <c r="D335" s="7">
        <f t="shared" si="99"/>
        <v>0.76234086229283826</v>
      </c>
      <c r="E335" s="4">
        <f t="shared" si="95"/>
        <v>0</v>
      </c>
      <c r="F335" s="2">
        <f t="shared" si="96"/>
        <v>0.65800000000000003</v>
      </c>
      <c r="G335" s="3">
        <f t="shared" si="97"/>
        <v>0.62698752200160113</v>
      </c>
      <c r="H335" s="3">
        <f t="shared" si="102"/>
        <v>2.1142316494344988</v>
      </c>
      <c r="I335" s="3">
        <f t="shared" si="103"/>
        <v>4.2284632988689976</v>
      </c>
      <c r="J335" s="29">
        <f t="shared" si="104"/>
        <v>294.22846329886897</v>
      </c>
      <c r="K335" s="3">
        <f t="shared" si="105"/>
        <v>0.34706833333333337</v>
      </c>
      <c r="L335" s="3">
        <f t="shared" si="108"/>
        <v>454.70767500000005</v>
      </c>
      <c r="M335" s="3">
        <f t="shared" si="106"/>
        <v>416.02380325941402</v>
      </c>
      <c r="N335" s="8">
        <f t="shared" si="100"/>
        <v>71.023803259414024</v>
      </c>
      <c r="O335" s="8">
        <f t="shared" si="101"/>
        <v>75.252266558282997</v>
      </c>
      <c r="P335" s="3"/>
      <c r="Q335" s="2">
        <f t="shared" si="109"/>
        <v>0.19862118408472906</v>
      </c>
      <c r="R335" s="3">
        <f t="shared" si="107"/>
        <v>1.5889694726778325</v>
      </c>
      <c r="S335" s="3">
        <f t="shared" si="110"/>
        <v>0.12345701569310941</v>
      </c>
      <c r="T335" s="3">
        <f t="shared" si="111"/>
        <v>0.24691403138621881</v>
      </c>
      <c r="U335" s="8">
        <f t="shared" si="112"/>
        <v>0.33016405688823625</v>
      </c>
      <c r="V335" s="8">
        <f t="shared" si="113"/>
        <v>0.57707808827444751</v>
      </c>
    </row>
    <row r="336" spans="2:22">
      <c r="B336">
        <v>330</v>
      </c>
      <c r="C336" s="7">
        <f t="shared" si="98"/>
        <v>-0.7071067811865468</v>
      </c>
      <c r="D336" s="7">
        <f t="shared" si="99"/>
        <v>0.86313126222036529</v>
      </c>
      <c r="E336" s="4">
        <f t="shared" si="95"/>
        <v>0</v>
      </c>
      <c r="F336" s="2">
        <f t="shared" si="96"/>
        <v>0.66</v>
      </c>
      <c r="G336" s="3">
        <f t="shared" si="97"/>
        <v>0.81602448103381853</v>
      </c>
      <c r="H336" s="3">
        <f t="shared" si="102"/>
        <v>2.2943679246898259</v>
      </c>
      <c r="I336" s="3">
        <f t="shared" si="103"/>
        <v>4.5887358493796517</v>
      </c>
      <c r="J336" s="29">
        <f t="shared" si="104"/>
        <v>294.58873584937965</v>
      </c>
      <c r="K336" s="3">
        <f t="shared" si="105"/>
        <v>0.34816666666666674</v>
      </c>
      <c r="L336" s="3">
        <f t="shared" si="108"/>
        <v>455.05584166666671</v>
      </c>
      <c r="M336" s="3">
        <f t="shared" si="106"/>
        <v>416.35506967546877</v>
      </c>
      <c r="N336" s="8">
        <f t="shared" si="100"/>
        <v>71.355069675468769</v>
      </c>
      <c r="O336" s="8">
        <f t="shared" si="101"/>
        <v>75.943805524848415</v>
      </c>
      <c r="P336" s="3"/>
      <c r="Q336" s="2">
        <f t="shared" si="109"/>
        <v>0.1890369590322174</v>
      </c>
      <c r="R336" s="3">
        <f t="shared" si="107"/>
        <v>1.5122956722577392</v>
      </c>
      <c r="S336" s="3">
        <f t="shared" si="110"/>
        <v>0.18013627525532705</v>
      </c>
      <c r="T336" s="3">
        <f t="shared" si="111"/>
        <v>0.3602725505106541</v>
      </c>
      <c r="U336" s="8">
        <f t="shared" si="112"/>
        <v>0.3312664160547456</v>
      </c>
      <c r="V336" s="8">
        <f t="shared" si="113"/>
        <v>0.69153896656541747</v>
      </c>
    </row>
    <row r="337" spans="2:22">
      <c r="B337">
        <v>331</v>
      </c>
      <c r="C337" s="7">
        <f t="shared" si="98"/>
        <v>-0.6087614290087221</v>
      </c>
      <c r="D337" s="7">
        <f t="shared" si="99"/>
        <v>0.93770108709171474</v>
      </c>
      <c r="E337" s="4">
        <f t="shared" si="95"/>
        <v>0</v>
      </c>
      <c r="F337" s="2">
        <f t="shared" si="96"/>
        <v>0.66200000000000003</v>
      </c>
      <c r="G337" s="3">
        <f t="shared" si="97"/>
        <v>0.99093965808299267</v>
      </c>
      <c r="H337" s="3">
        <f t="shared" si="102"/>
        <v>2.5242598074394698</v>
      </c>
      <c r="I337" s="3">
        <f t="shared" si="103"/>
        <v>5.0485196148789395</v>
      </c>
      <c r="J337" s="29">
        <f t="shared" si="104"/>
        <v>295.04851961487896</v>
      </c>
      <c r="K337" s="3">
        <f t="shared" si="105"/>
        <v>0.34926833333333335</v>
      </c>
      <c r="L337" s="3">
        <f t="shared" si="108"/>
        <v>455.40511000000004</v>
      </c>
      <c r="M337" s="3">
        <f t="shared" si="106"/>
        <v>416.68745544007379</v>
      </c>
      <c r="N337" s="8">
        <f t="shared" si="100"/>
        <v>71.687455440073791</v>
      </c>
      <c r="O337" s="8">
        <f t="shared" si="101"/>
        <v>76.735975054952746</v>
      </c>
      <c r="P337" s="3"/>
      <c r="Q337" s="2">
        <f t="shared" si="109"/>
        <v>0.17491517704917414</v>
      </c>
      <c r="R337" s="3">
        <f t="shared" si="107"/>
        <v>1.3993214163933931</v>
      </c>
      <c r="S337" s="3">
        <f t="shared" si="110"/>
        <v>0.22989188274964389</v>
      </c>
      <c r="T337" s="3">
        <f t="shared" si="111"/>
        <v>0.45978376549928779</v>
      </c>
      <c r="U337" s="8">
        <f t="shared" si="112"/>
        <v>0.33238576460502145</v>
      </c>
      <c r="V337" s="8">
        <f t="shared" si="113"/>
        <v>0.79216953010433144</v>
      </c>
    </row>
    <row r="338" spans="2:22">
      <c r="B338">
        <v>332</v>
      </c>
      <c r="C338" s="7">
        <f t="shared" si="98"/>
        <v>-0.49999999999999789</v>
      </c>
      <c r="D338" s="7">
        <f t="shared" si="99"/>
        <v>0.98378502249233635</v>
      </c>
      <c r="E338" s="4">
        <f t="shared" ref="E338:E366" si="114">Step12</f>
        <v>0</v>
      </c>
      <c r="F338" s="2">
        <f t="shared" si="96"/>
        <v>0.66400000000000003</v>
      </c>
      <c r="G338" s="3">
        <f t="shared" si="97"/>
        <v>1.1477850224923385</v>
      </c>
      <c r="H338" s="3">
        <f t="shared" si="102"/>
        <v>2.795977233419582</v>
      </c>
      <c r="I338" s="3">
        <f t="shared" si="103"/>
        <v>5.5919544668391641</v>
      </c>
      <c r="J338" s="29">
        <f t="shared" si="104"/>
        <v>295.59195446683918</v>
      </c>
      <c r="K338" s="3">
        <f t="shared" si="105"/>
        <v>0.35037333333333337</v>
      </c>
      <c r="L338" s="3">
        <f t="shared" si="108"/>
        <v>455.75548333333336</v>
      </c>
      <c r="M338" s="3">
        <f t="shared" si="106"/>
        <v>417.02097533929424</v>
      </c>
      <c r="N338" s="8">
        <f t="shared" si="100"/>
        <v>72.020975339294239</v>
      </c>
      <c r="O338" s="8">
        <f t="shared" si="101"/>
        <v>77.612929806133423</v>
      </c>
      <c r="P338" s="3"/>
      <c r="Q338" s="2">
        <f t="shared" si="109"/>
        <v>0.15684536440934582</v>
      </c>
      <c r="R338" s="3">
        <f t="shared" si="107"/>
        <v>1.2547629152747666</v>
      </c>
      <c r="S338" s="3">
        <f t="shared" si="110"/>
        <v>0.27171742598011228</v>
      </c>
      <c r="T338" s="3">
        <f t="shared" si="111"/>
        <v>0.54343485196022456</v>
      </c>
      <c r="U338" s="8">
        <f t="shared" si="112"/>
        <v>0.33351989922044822</v>
      </c>
      <c r="V338" s="8">
        <f t="shared" si="113"/>
        <v>0.87695475118067634</v>
      </c>
    </row>
    <row r="339" spans="2:22">
      <c r="B339">
        <v>333</v>
      </c>
      <c r="C339" s="7">
        <f t="shared" si="98"/>
        <v>-0.38268343236509011</v>
      </c>
      <c r="D339" s="7">
        <f t="shared" si="99"/>
        <v>0.99998311068701029</v>
      </c>
      <c r="E339" s="4">
        <f t="shared" si="114"/>
        <v>0</v>
      </c>
      <c r="F339" s="2">
        <f t="shared" si="96"/>
        <v>0.66600000000000004</v>
      </c>
      <c r="G339" s="3">
        <f t="shared" si="97"/>
        <v>1.2832996783219204</v>
      </c>
      <c r="H339" s="3">
        <f t="shared" si="102"/>
        <v>3.1008491371251266</v>
      </c>
      <c r="I339" s="3">
        <f t="shared" si="103"/>
        <v>6.2016982742502531</v>
      </c>
      <c r="J339" s="29">
        <f t="shared" si="104"/>
        <v>296.20169827425025</v>
      </c>
      <c r="K339" s="3">
        <f t="shared" si="105"/>
        <v>0.35148166666666669</v>
      </c>
      <c r="L339" s="3">
        <f t="shared" si="108"/>
        <v>456.106965</v>
      </c>
      <c r="M339" s="3">
        <f t="shared" si="106"/>
        <v>417.35564175052008</v>
      </c>
      <c r="N339" s="8">
        <f t="shared" si="100"/>
        <v>72.355641750520078</v>
      </c>
      <c r="O339" s="8">
        <f t="shared" si="101"/>
        <v>78.557340024770326</v>
      </c>
      <c r="P339" s="3"/>
      <c r="Q339" s="2">
        <f t="shared" si="109"/>
        <v>0.13551465582958189</v>
      </c>
      <c r="R339" s="3">
        <f t="shared" si="107"/>
        <v>1.0841172466366551</v>
      </c>
      <c r="S339" s="3">
        <f t="shared" si="110"/>
        <v>0.30487190370554451</v>
      </c>
      <c r="T339" s="3">
        <f t="shared" si="111"/>
        <v>0.60974380741108902</v>
      </c>
      <c r="U339" s="8">
        <f t="shared" si="112"/>
        <v>0.33466641122583951</v>
      </c>
      <c r="V339" s="8">
        <f t="shared" si="113"/>
        <v>0.94441021863690366</v>
      </c>
    </row>
    <row r="340" spans="2:22">
      <c r="B340">
        <v>334</v>
      </c>
      <c r="C340" s="7">
        <f t="shared" si="98"/>
        <v>-0.25881904510252385</v>
      </c>
      <c r="D340" s="7">
        <f t="shared" si="99"/>
        <v>0.9858032791418504</v>
      </c>
      <c r="E340" s="4">
        <f t="shared" si="114"/>
        <v>0</v>
      </c>
      <c r="F340" s="2">
        <f t="shared" si="96"/>
        <v>0.66800000000000004</v>
      </c>
      <c r="G340" s="3">
        <f t="shared" si="97"/>
        <v>1.3949842340393266</v>
      </c>
      <c r="H340" s="3">
        <f t="shared" si="102"/>
        <v>3.4297423117390933</v>
      </c>
      <c r="I340" s="3">
        <f t="shared" si="103"/>
        <v>6.8594846234781865</v>
      </c>
      <c r="J340" s="29">
        <f t="shared" si="104"/>
        <v>296.85948462347818</v>
      </c>
      <c r="K340" s="3">
        <f t="shared" si="105"/>
        <v>0.35259333333333337</v>
      </c>
      <c r="L340" s="3">
        <f t="shared" si="108"/>
        <v>456.45955833333335</v>
      </c>
      <c r="M340" s="3">
        <f t="shared" si="106"/>
        <v>417.69146451453486</v>
      </c>
      <c r="N340" s="8">
        <f t="shared" si="100"/>
        <v>72.691464514534857</v>
      </c>
      <c r="O340" s="8">
        <f t="shared" si="101"/>
        <v>79.550949138013038</v>
      </c>
      <c r="P340" s="3"/>
      <c r="Q340" s="2">
        <f t="shared" si="109"/>
        <v>0.11168455571740621</v>
      </c>
      <c r="R340" s="3">
        <f t="shared" si="107"/>
        <v>0.89347644573924967</v>
      </c>
      <c r="S340" s="3">
        <f t="shared" si="110"/>
        <v>0.32889317461396672</v>
      </c>
      <c r="T340" s="3">
        <f t="shared" si="111"/>
        <v>0.65778634922793344</v>
      </c>
      <c r="U340" s="8">
        <f t="shared" si="112"/>
        <v>0.33582276401477884</v>
      </c>
      <c r="V340" s="8">
        <f t="shared" si="113"/>
        <v>0.99360911324271228</v>
      </c>
    </row>
    <row r="341" spans="2:22">
      <c r="B341">
        <v>335</v>
      </c>
      <c r="C341" s="7">
        <f t="shared" si="98"/>
        <v>-0.13052619222005049</v>
      </c>
      <c r="D341" s="7">
        <f t="shared" si="99"/>
        <v>0.94167628891671828</v>
      </c>
      <c r="E341" s="4">
        <f t="shared" si="114"/>
        <v>0</v>
      </c>
      <c r="F341" s="2">
        <f t="shared" si="96"/>
        <v>0.67</v>
      </c>
      <c r="G341" s="3">
        <f t="shared" si="97"/>
        <v>1.481150096696668</v>
      </c>
      <c r="H341" s="3">
        <f t="shared" si="102"/>
        <v>3.7733449824136094</v>
      </c>
      <c r="I341" s="3">
        <f t="shared" si="103"/>
        <v>7.5466899648272188</v>
      </c>
      <c r="J341" s="29">
        <f t="shared" si="104"/>
        <v>297.54668996482724</v>
      </c>
      <c r="K341" s="3">
        <f t="shared" si="105"/>
        <v>0.35370833333333335</v>
      </c>
      <c r="L341" s="3">
        <f t="shared" si="108"/>
        <v>456.81326666666666</v>
      </c>
      <c r="M341" s="3">
        <f t="shared" si="106"/>
        <v>418.02845088630653</v>
      </c>
      <c r="N341" s="8">
        <f t="shared" si="100"/>
        <v>73.02845088630653</v>
      </c>
      <c r="O341" s="8">
        <f t="shared" si="101"/>
        <v>80.575140851133767</v>
      </c>
      <c r="P341" s="3"/>
      <c r="Q341" s="2">
        <f t="shared" si="109"/>
        <v>8.6165862657341385E-2</v>
      </c>
      <c r="R341" s="3">
        <f t="shared" si="107"/>
        <v>0.68932690125873108</v>
      </c>
      <c r="S341" s="3">
        <f t="shared" si="110"/>
        <v>0.34360267067451611</v>
      </c>
      <c r="T341" s="3">
        <f t="shared" si="111"/>
        <v>0.68720534134903222</v>
      </c>
      <c r="U341" s="8">
        <f t="shared" si="112"/>
        <v>0.33698637177167257</v>
      </c>
      <c r="V341" s="8">
        <f t="shared" si="113"/>
        <v>1.0241917131207288</v>
      </c>
    </row>
    <row r="342" spans="2:22">
      <c r="B342">
        <v>336</v>
      </c>
      <c r="C342" s="7">
        <f t="shared" si="98"/>
        <v>-1.715207836872068E-15</v>
      </c>
      <c r="D342" s="7">
        <f t="shared" si="99"/>
        <v>0.86894264881930994</v>
      </c>
      <c r="E342" s="4">
        <f t="shared" si="114"/>
        <v>0</v>
      </c>
      <c r="F342" s="2">
        <f t="shared" si="96"/>
        <v>0.67200000000000004</v>
      </c>
      <c r="G342" s="3">
        <f t="shared" si="97"/>
        <v>1.5409426488193083</v>
      </c>
      <c r="H342" s="3">
        <f t="shared" si="102"/>
        <v>4.1224463736627897</v>
      </c>
      <c r="I342" s="3">
        <f t="shared" si="103"/>
        <v>8.2448927473255793</v>
      </c>
      <c r="J342" s="29">
        <f t="shared" si="104"/>
        <v>298.24489274732559</v>
      </c>
      <c r="K342" s="3">
        <f t="shared" si="105"/>
        <v>0.35482666666666668</v>
      </c>
      <c r="L342" s="3">
        <f t="shared" si="108"/>
        <v>457.16809333333333</v>
      </c>
      <c r="M342" s="3">
        <f t="shared" si="106"/>
        <v>418.36660556337853</v>
      </c>
      <c r="N342" s="8">
        <f t="shared" si="100"/>
        <v>73.366605563378528</v>
      </c>
      <c r="O342" s="8">
        <f t="shared" si="101"/>
        <v>81.611498310704121</v>
      </c>
      <c r="P342" s="3"/>
      <c r="Q342" s="2">
        <f t="shared" si="109"/>
        <v>5.9792552122640341E-2</v>
      </c>
      <c r="R342" s="3">
        <f t="shared" si="107"/>
        <v>0.47834041698112273</v>
      </c>
      <c r="S342" s="3">
        <f t="shared" si="110"/>
        <v>0.34910139124918027</v>
      </c>
      <c r="T342" s="3">
        <f t="shared" si="111"/>
        <v>0.69820278249836054</v>
      </c>
      <c r="U342" s="8">
        <f t="shared" si="112"/>
        <v>0.33815467707199787</v>
      </c>
      <c r="V342" s="8">
        <f t="shared" si="113"/>
        <v>1.036357459570354</v>
      </c>
    </row>
    <row r="343" spans="2:22">
      <c r="B343">
        <v>337</v>
      </c>
      <c r="C343" s="7">
        <f t="shared" si="98"/>
        <v>0.13052619222005415</v>
      </c>
      <c r="D343" s="7">
        <f t="shared" si="99"/>
        <v>0.76981189284839091</v>
      </c>
      <c r="E343" s="4">
        <f t="shared" si="114"/>
        <v>0</v>
      </c>
      <c r="F343" s="2">
        <f t="shared" si="96"/>
        <v>0.67400000000000004</v>
      </c>
      <c r="G343" s="3">
        <f t="shared" si="97"/>
        <v>1.5743380850684452</v>
      </c>
      <c r="H343" s="3">
        <f t="shared" si="102"/>
        <v>4.4682038346783708</v>
      </c>
      <c r="I343" s="3">
        <f t="shared" si="103"/>
        <v>8.9364076693567416</v>
      </c>
      <c r="J343" s="29">
        <f t="shared" si="104"/>
        <v>298.93640766935675</v>
      </c>
      <c r="K343" s="3">
        <f t="shared" si="105"/>
        <v>0.35594833333333337</v>
      </c>
      <c r="L343" s="3">
        <f t="shared" si="108"/>
        <v>457.52404166666668</v>
      </c>
      <c r="M343" s="3">
        <f t="shared" si="106"/>
        <v>418.7059307883963</v>
      </c>
      <c r="N343" s="8">
        <f t="shared" si="100"/>
        <v>73.705930788396302</v>
      </c>
      <c r="O343" s="8">
        <f t="shared" si="101"/>
        <v>82.642338457753056</v>
      </c>
      <c r="P343" s="3"/>
      <c r="Q343" s="2">
        <f t="shared" si="109"/>
        <v>3.3395436249136878E-2</v>
      </c>
      <c r="R343" s="3">
        <f t="shared" si="107"/>
        <v>0.26716348999309503</v>
      </c>
      <c r="S343" s="3">
        <f t="shared" si="110"/>
        <v>0.34575746101558114</v>
      </c>
      <c r="T343" s="3">
        <f t="shared" si="111"/>
        <v>0.69151492203116227</v>
      </c>
      <c r="U343" s="8">
        <f t="shared" si="112"/>
        <v>0.33932522501777385</v>
      </c>
      <c r="V343" s="8">
        <f t="shared" si="113"/>
        <v>1.0308401470489343</v>
      </c>
    </row>
    <row r="344" spans="2:22">
      <c r="B344">
        <v>338</v>
      </c>
      <c r="C344" s="7">
        <f t="shared" si="98"/>
        <v>0.25881904510252052</v>
      </c>
      <c r="D344" s="7">
        <f t="shared" si="99"/>
        <v>0.64729545801371313</v>
      </c>
      <c r="E344" s="4">
        <f t="shared" si="114"/>
        <v>0</v>
      </c>
      <c r="F344" s="2">
        <f t="shared" si="96"/>
        <v>0.67600000000000005</v>
      </c>
      <c r="G344" s="3">
        <f t="shared" si="97"/>
        <v>1.5821145031162338</v>
      </c>
      <c r="H344" s="3">
        <f t="shared" si="102"/>
        <v>4.8023896247395523</v>
      </c>
      <c r="I344" s="3">
        <f t="shared" si="103"/>
        <v>9.6047792494791047</v>
      </c>
      <c r="J344" s="29">
        <f t="shared" si="104"/>
        <v>299.60477924947912</v>
      </c>
      <c r="K344" s="3">
        <f t="shared" si="105"/>
        <v>0.35707333333333335</v>
      </c>
      <c r="L344" s="3">
        <f t="shared" si="108"/>
        <v>457.88111500000002</v>
      </c>
      <c r="M344" s="3">
        <f t="shared" si="106"/>
        <v>419.04642652011393</v>
      </c>
      <c r="N344" s="8">
        <f t="shared" si="100"/>
        <v>74.046426520113926</v>
      </c>
      <c r="O344" s="8">
        <f t="shared" si="101"/>
        <v>83.651205769593048</v>
      </c>
      <c r="P344" s="3"/>
      <c r="Q344" s="2">
        <f t="shared" si="109"/>
        <v>7.7764180477886136E-3</v>
      </c>
      <c r="R344" s="3">
        <f t="shared" si="107"/>
        <v>6.2211344382308909E-2</v>
      </c>
      <c r="S344" s="3">
        <f t="shared" si="110"/>
        <v>0.33418579006118154</v>
      </c>
      <c r="T344" s="3">
        <f t="shared" si="111"/>
        <v>0.66837158012236308</v>
      </c>
      <c r="U344" s="8">
        <f t="shared" si="112"/>
        <v>0.34049573171762404</v>
      </c>
      <c r="V344" s="8">
        <f t="shared" si="113"/>
        <v>1.0088673118399925</v>
      </c>
    </row>
    <row r="345" spans="2:22">
      <c r="B345">
        <v>339</v>
      </c>
      <c r="C345" s="7">
        <f t="shared" si="98"/>
        <v>0.38268343236508695</v>
      </c>
      <c r="D345" s="7">
        <f t="shared" si="99"/>
        <v>0.50511520159909395</v>
      </c>
      <c r="E345" s="4">
        <f t="shared" si="114"/>
        <v>0</v>
      </c>
      <c r="F345" s="2">
        <f t="shared" si="96"/>
        <v>0.67800000000000005</v>
      </c>
      <c r="G345" s="3">
        <f t="shared" si="97"/>
        <v>1.565798633964181</v>
      </c>
      <c r="H345" s="3">
        <f t="shared" si="102"/>
        <v>5.1176102354592734</v>
      </c>
      <c r="I345" s="3">
        <f t="shared" si="103"/>
        <v>10.235220470918547</v>
      </c>
      <c r="J345" s="29">
        <f t="shared" si="104"/>
        <v>300.23522047091853</v>
      </c>
      <c r="K345" s="3">
        <f t="shared" si="105"/>
        <v>0.3582016666666667</v>
      </c>
      <c r="L345" s="3">
        <f t="shared" si="108"/>
        <v>458.2393166666667</v>
      </c>
      <c r="M345" s="3">
        <f t="shared" si="106"/>
        <v>419.38809066524948</v>
      </c>
      <c r="N345" s="8">
        <f t="shared" si="100"/>
        <v>74.388090665249479</v>
      </c>
      <c r="O345" s="8">
        <f t="shared" si="101"/>
        <v>84.623311136168013</v>
      </c>
      <c r="P345" s="3"/>
      <c r="Q345" s="2">
        <f t="shared" si="109"/>
        <v>-1.6315869152052853E-2</v>
      </c>
      <c r="R345" s="3">
        <f t="shared" si="107"/>
        <v>-0.13052695321642283</v>
      </c>
      <c r="S345" s="3">
        <f t="shared" si="110"/>
        <v>0.31522061071972107</v>
      </c>
      <c r="T345" s="3">
        <f t="shared" si="111"/>
        <v>0.63044122143944215</v>
      </c>
      <c r="U345" s="8">
        <f t="shared" si="112"/>
        <v>0.3416641451355531</v>
      </c>
      <c r="V345" s="8">
        <f t="shared" si="113"/>
        <v>0.97210536657496505</v>
      </c>
    </row>
    <row r="346" spans="2:22">
      <c r="B346">
        <v>340</v>
      </c>
      <c r="C346" s="7">
        <f t="shared" si="98"/>
        <v>0.50000000000000111</v>
      </c>
      <c r="D346" s="7">
        <f t="shared" si="99"/>
        <v>0.34759033697104347</v>
      </c>
      <c r="E346" s="4">
        <f t="shared" si="114"/>
        <v>0</v>
      </c>
      <c r="F346" s="2">
        <f t="shared" si="96"/>
        <v>0.68</v>
      </c>
      <c r="G346" s="3">
        <f t="shared" si="97"/>
        <v>1.5275903369710446</v>
      </c>
      <c r="H346" s="3">
        <f t="shared" si="102"/>
        <v>5.4074921111793319</v>
      </c>
      <c r="I346" s="3">
        <f t="shared" si="103"/>
        <v>10.814984222358664</v>
      </c>
      <c r="J346" s="29">
        <f t="shared" si="104"/>
        <v>300.81498422235865</v>
      </c>
      <c r="K346" s="3">
        <f t="shared" si="105"/>
        <v>0.35933333333333334</v>
      </c>
      <c r="L346" s="3">
        <f t="shared" si="108"/>
        <v>458.59865000000002</v>
      </c>
      <c r="M346" s="3">
        <f t="shared" si="106"/>
        <v>419.73091936185392</v>
      </c>
      <c r="N346" s="8">
        <f t="shared" si="100"/>
        <v>74.730919361853921</v>
      </c>
      <c r="O346" s="8">
        <f t="shared" si="101"/>
        <v>85.545903584212567</v>
      </c>
      <c r="P346" s="3"/>
      <c r="Q346" s="2">
        <f t="shared" si="109"/>
        <v>-3.8208296993136326E-2</v>
      </c>
      <c r="R346" s="3">
        <f t="shared" si="107"/>
        <v>-0.30566637594509061</v>
      </c>
      <c r="S346" s="3">
        <f t="shared" si="110"/>
        <v>0.28988187572005852</v>
      </c>
      <c r="T346" s="3">
        <f t="shared" si="111"/>
        <v>0.57976375144011705</v>
      </c>
      <c r="U346" s="8">
        <f t="shared" si="112"/>
        <v>0.34282869660444248</v>
      </c>
      <c r="V346" s="8">
        <f t="shared" si="113"/>
        <v>0.9225924480445542</v>
      </c>
    </row>
    <row r="347" spans="2:22">
      <c r="B347">
        <v>341</v>
      </c>
      <c r="C347" s="7">
        <f t="shared" si="98"/>
        <v>0.60876142900871932</v>
      </c>
      <c r="D347" s="7">
        <f t="shared" si="99"/>
        <v>0.17950622264566563</v>
      </c>
      <c r="E347" s="4">
        <f t="shared" si="114"/>
        <v>0</v>
      </c>
      <c r="F347" s="2">
        <f t="shared" si="96"/>
        <v>0.68200000000000005</v>
      </c>
      <c r="G347" s="3">
        <f t="shared" si="97"/>
        <v>1.4702676516543849</v>
      </c>
      <c r="H347" s="3">
        <f t="shared" si="102"/>
        <v>5.6668287909151545</v>
      </c>
      <c r="I347" s="3">
        <f t="shared" si="103"/>
        <v>11.333657581830309</v>
      </c>
      <c r="J347" s="29">
        <f t="shared" si="104"/>
        <v>301.33365758183032</v>
      </c>
      <c r="K347" s="3">
        <f t="shared" si="105"/>
        <v>0.36046833333333339</v>
      </c>
      <c r="L347" s="3">
        <f t="shared" si="108"/>
        <v>458.95911833333338</v>
      </c>
      <c r="M347" s="3">
        <f t="shared" si="106"/>
        <v>420.07490730347951</v>
      </c>
      <c r="N347" s="8">
        <f t="shared" si="100"/>
        <v>75.074907303479506</v>
      </c>
      <c r="O347" s="8">
        <f t="shared" si="101"/>
        <v>86.408564885309829</v>
      </c>
      <c r="P347" s="3"/>
      <c r="Q347" s="2">
        <f t="shared" si="109"/>
        <v>-5.7322685316659738E-2</v>
      </c>
      <c r="R347" s="3">
        <f t="shared" si="107"/>
        <v>-0.45858148253327791</v>
      </c>
      <c r="S347" s="3">
        <f t="shared" si="110"/>
        <v>0.25933667973582253</v>
      </c>
      <c r="T347" s="3">
        <f t="shared" si="111"/>
        <v>0.51867335947164506</v>
      </c>
      <c r="U347" s="8">
        <f t="shared" si="112"/>
        <v>0.34398794162558488</v>
      </c>
      <c r="V347" s="8">
        <f t="shared" si="113"/>
        <v>0.86266130109726191</v>
      </c>
    </row>
    <row r="348" spans="2:22">
      <c r="B348">
        <v>342</v>
      </c>
      <c r="C348" s="7">
        <f t="shared" si="98"/>
        <v>0.70710678118654946</v>
      </c>
      <c r="D348" s="7">
        <f t="shared" si="99"/>
        <v>5.9689905965449926E-3</v>
      </c>
      <c r="E348" s="4">
        <f t="shared" si="114"/>
        <v>0</v>
      </c>
      <c r="F348" s="2">
        <f t="shared" si="96"/>
        <v>0.68400000000000005</v>
      </c>
      <c r="G348" s="3">
        <f t="shared" si="97"/>
        <v>1.3970757717830944</v>
      </c>
      <c r="H348" s="3">
        <f t="shared" si="102"/>
        <v>5.8916857971374439</v>
      </c>
      <c r="I348" s="3">
        <f t="shared" si="103"/>
        <v>11.783371594274888</v>
      </c>
      <c r="J348" s="29">
        <f t="shared" si="104"/>
        <v>301.78337159427491</v>
      </c>
      <c r="K348" s="3">
        <f t="shared" si="105"/>
        <v>0.36160666666666669</v>
      </c>
      <c r="L348" s="3">
        <f t="shared" si="108"/>
        <v>459.32072500000004</v>
      </c>
      <c r="M348" s="3">
        <f t="shared" si="106"/>
        <v>420.42004809241473</v>
      </c>
      <c r="N348" s="8">
        <f t="shared" si="100"/>
        <v>75.420048092414731</v>
      </c>
      <c r="O348" s="8">
        <f t="shared" si="101"/>
        <v>87.203419686689642</v>
      </c>
      <c r="P348" s="3"/>
      <c r="Q348" s="2">
        <f t="shared" si="109"/>
        <v>-7.3191879871290499E-2</v>
      </c>
      <c r="R348" s="3">
        <f t="shared" si="107"/>
        <v>-0.585535038970324</v>
      </c>
      <c r="S348" s="3">
        <f t="shared" si="110"/>
        <v>0.22485700622228944</v>
      </c>
      <c r="T348" s="3">
        <f t="shared" si="111"/>
        <v>0.44971401244457887</v>
      </c>
      <c r="U348" s="8">
        <f t="shared" si="112"/>
        <v>0.34514078893522537</v>
      </c>
      <c r="V348" s="8">
        <f t="shared" si="113"/>
        <v>0.79485480137981313</v>
      </c>
    </row>
    <row r="349" spans="2:22">
      <c r="B349">
        <v>343</v>
      </c>
      <c r="C349" s="7">
        <f t="shared" si="98"/>
        <v>0.79335334029123505</v>
      </c>
      <c r="D349" s="7">
        <f t="shared" si="99"/>
        <v>-0.16774957003235344</v>
      </c>
      <c r="E349" s="4">
        <f t="shared" si="114"/>
        <v>0</v>
      </c>
      <c r="F349" s="2">
        <f t="shared" si="96"/>
        <v>0.68600000000000005</v>
      </c>
      <c r="G349" s="3">
        <f t="shared" si="97"/>
        <v>1.3116037702588816</v>
      </c>
      <c r="H349" s="3">
        <f t="shared" si="102"/>
        <v>6.0794609965896145</v>
      </c>
      <c r="I349" s="3">
        <f t="shared" si="103"/>
        <v>12.158921993179229</v>
      </c>
      <c r="J349" s="29">
        <f t="shared" si="104"/>
        <v>302.15892199317921</v>
      </c>
      <c r="K349" s="3">
        <f t="shared" si="105"/>
        <v>0.36274833333333339</v>
      </c>
      <c r="L349" s="3">
        <f t="shared" si="108"/>
        <v>459.68347333333338</v>
      </c>
      <c r="M349" s="3">
        <f t="shared" si="106"/>
        <v>420.76633460962313</v>
      </c>
      <c r="N349" s="8">
        <f t="shared" si="100"/>
        <v>75.766334609623129</v>
      </c>
      <c r="O349" s="8">
        <f t="shared" si="101"/>
        <v>87.925256602802335</v>
      </c>
      <c r="P349" s="3"/>
      <c r="Q349" s="2">
        <f t="shared" si="109"/>
        <v>-8.5472001524212748E-2</v>
      </c>
      <c r="R349" s="3">
        <f t="shared" si="107"/>
        <v>-0.68377601219370199</v>
      </c>
      <c r="S349" s="3">
        <f t="shared" si="110"/>
        <v>0.18777519945217058</v>
      </c>
      <c r="T349" s="3">
        <f t="shared" si="111"/>
        <v>0.37555039890434117</v>
      </c>
      <c r="U349" s="8">
        <f t="shared" si="112"/>
        <v>0.34628651720839798</v>
      </c>
      <c r="V349" s="8">
        <f t="shared" si="113"/>
        <v>0.72183691611269296</v>
      </c>
    </row>
    <row r="350" spans="2:22">
      <c r="B350">
        <v>344</v>
      </c>
      <c r="C350" s="7">
        <f t="shared" si="98"/>
        <v>0.86602540378443715</v>
      </c>
      <c r="D350" s="7">
        <f t="shared" si="99"/>
        <v>-0.33637216161901506</v>
      </c>
      <c r="E350" s="4">
        <f t="shared" si="114"/>
        <v>0</v>
      </c>
      <c r="F350" s="2">
        <f t="shared" si="96"/>
        <v>0.68800000000000006</v>
      </c>
      <c r="G350" s="3">
        <f t="shared" si="97"/>
        <v>1.2176532421654223</v>
      </c>
      <c r="H350" s="3">
        <f t="shared" si="102"/>
        <v>6.228899611759684</v>
      </c>
      <c r="I350" s="3">
        <f t="shared" si="103"/>
        <v>12.457799223519368</v>
      </c>
      <c r="J350" s="29">
        <f t="shared" si="104"/>
        <v>302.45779922351937</v>
      </c>
      <c r="K350" s="3">
        <f t="shared" si="105"/>
        <v>0.3638933333333334</v>
      </c>
      <c r="L350" s="3">
        <f t="shared" si="108"/>
        <v>460.04736666666673</v>
      </c>
      <c r="M350" s="3">
        <f t="shared" si="106"/>
        <v>421.11375938879718</v>
      </c>
      <c r="N350" s="8">
        <f t="shared" si="100"/>
        <v>76.113759388797178</v>
      </c>
      <c r="O350" s="8">
        <f t="shared" si="101"/>
        <v>88.571558612316551</v>
      </c>
      <c r="P350" s="3"/>
      <c r="Q350" s="2">
        <f t="shared" si="109"/>
        <v>-9.3950528093459384E-2</v>
      </c>
      <c r="R350" s="3">
        <f t="shared" si="107"/>
        <v>-0.75160422474767508</v>
      </c>
      <c r="S350" s="3">
        <f t="shared" si="110"/>
        <v>0.14943861517006951</v>
      </c>
      <c r="T350" s="3">
        <f t="shared" si="111"/>
        <v>0.29887723034013902</v>
      </c>
      <c r="U350" s="8">
        <f t="shared" si="112"/>
        <v>0.34742477917404813</v>
      </c>
      <c r="V350" s="8">
        <f t="shared" si="113"/>
        <v>0.64630200951421557</v>
      </c>
    </row>
    <row r="351" spans="2:22">
      <c r="B351">
        <v>345</v>
      </c>
      <c r="C351" s="7">
        <f t="shared" si="98"/>
        <v>0.92387953251128729</v>
      </c>
      <c r="D351" s="7">
        <f t="shared" si="99"/>
        <v>-0.4947762940945325</v>
      </c>
      <c r="E351" s="4">
        <f t="shared" si="114"/>
        <v>0</v>
      </c>
      <c r="F351" s="2">
        <f t="shared" si="96"/>
        <v>0.69000000000000006</v>
      </c>
      <c r="G351" s="3">
        <f t="shared" si="97"/>
        <v>1.1191032384167547</v>
      </c>
      <c r="H351" s="3">
        <f t="shared" si="102"/>
        <v>6.3400645226767676</v>
      </c>
      <c r="I351" s="3">
        <f t="shared" si="103"/>
        <v>12.680129045353535</v>
      </c>
      <c r="J351" s="29">
        <f t="shared" si="104"/>
        <v>302.68012904535351</v>
      </c>
      <c r="K351" s="3">
        <f t="shared" si="105"/>
        <v>0.36504166666666665</v>
      </c>
      <c r="L351" s="3">
        <f t="shared" si="108"/>
        <v>460.41240833333342</v>
      </c>
      <c r="M351" s="3">
        <f t="shared" si="106"/>
        <v>421.46231498211756</v>
      </c>
      <c r="N351" s="8">
        <f t="shared" si="100"/>
        <v>76.462314982117562</v>
      </c>
      <c r="O351" s="8">
        <f t="shared" si="101"/>
        <v>89.142444027471072</v>
      </c>
      <c r="P351" s="3"/>
      <c r="Q351" s="2">
        <f t="shared" si="109"/>
        <v>-9.8550003748667514E-2</v>
      </c>
      <c r="R351" s="3">
        <f t="shared" si="107"/>
        <v>-0.78840002998934011</v>
      </c>
      <c r="S351" s="3">
        <f t="shared" si="110"/>
        <v>0.11116491091708358</v>
      </c>
      <c r="T351" s="3">
        <f t="shared" si="111"/>
        <v>0.22232982183416716</v>
      </c>
      <c r="U351" s="8">
        <f t="shared" si="112"/>
        <v>0.34855559332038411</v>
      </c>
      <c r="V351" s="8">
        <f t="shared" si="113"/>
        <v>0.57088541515452107</v>
      </c>
    </row>
    <row r="352" spans="2:22">
      <c r="B352">
        <v>346</v>
      </c>
      <c r="C352" s="7">
        <f t="shared" si="98"/>
        <v>0.96592582628906787</v>
      </c>
      <c r="D352" s="7">
        <f t="shared" si="99"/>
        <v>-0.63814989816358181</v>
      </c>
      <c r="E352" s="4">
        <f t="shared" si="114"/>
        <v>0</v>
      </c>
      <c r="F352" s="2">
        <f t="shared" si="96"/>
        <v>0.69200000000000006</v>
      </c>
      <c r="G352" s="3">
        <f t="shared" si="97"/>
        <v>1.0197759281254861</v>
      </c>
      <c r="H352" s="3">
        <f t="shared" si="102"/>
        <v>6.4142639215739043</v>
      </c>
      <c r="I352" s="3">
        <f t="shared" si="103"/>
        <v>12.828527843147809</v>
      </c>
      <c r="J352" s="29">
        <f t="shared" si="104"/>
        <v>302.82852784314781</v>
      </c>
      <c r="K352" s="3">
        <f t="shared" si="105"/>
        <v>0.36619333333333337</v>
      </c>
      <c r="L352" s="3">
        <f t="shared" si="108"/>
        <v>460.77860166666676</v>
      </c>
      <c r="M352" s="3">
        <f t="shared" si="106"/>
        <v>421.81199430588265</v>
      </c>
      <c r="N352" s="8">
        <f t="shared" si="100"/>
        <v>76.811994305882649</v>
      </c>
      <c r="O352" s="8">
        <f t="shared" si="101"/>
        <v>89.64052214903046</v>
      </c>
      <c r="P352" s="3"/>
      <c r="Q352" s="2">
        <f t="shared" si="109"/>
        <v>-9.9327310291268622E-2</v>
      </c>
      <c r="R352" s="3">
        <f t="shared" si="107"/>
        <v>-0.79461848233014898</v>
      </c>
      <c r="S352" s="3">
        <f t="shared" si="110"/>
        <v>7.4199398897136781E-2</v>
      </c>
      <c r="T352" s="3">
        <f t="shared" si="111"/>
        <v>0.14839879779427356</v>
      </c>
      <c r="U352" s="8">
        <f t="shared" si="112"/>
        <v>0.3496793237650877</v>
      </c>
      <c r="V352" s="8">
        <f t="shared" si="113"/>
        <v>0.49807812155938791</v>
      </c>
    </row>
    <row r="353" spans="2:22">
      <c r="B353">
        <v>347</v>
      </c>
      <c r="C353" s="7">
        <f t="shared" si="98"/>
        <v>0.99144486137380983</v>
      </c>
      <c r="D353" s="7">
        <f t="shared" si="99"/>
        <v>-0.76213750842811778</v>
      </c>
      <c r="E353" s="4">
        <f t="shared" si="114"/>
        <v>0</v>
      </c>
      <c r="F353" s="2">
        <f t="shared" si="96"/>
        <v>0.69400000000000006</v>
      </c>
      <c r="G353" s="3">
        <f t="shared" si="97"/>
        <v>0.92330735294569211</v>
      </c>
      <c r="H353" s="3">
        <f t="shared" si="102"/>
        <v>6.4539397233199107</v>
      </c>
      <c r="I353" s="3">
        <f t="shared" si="103"/>
        <v>12.907879446639821</v>
      </c>
      <c r="J353" s="29">
        <f t="shared" si="104"/>
        <v>302.90787944663981</v>
      </c>
      <c r="K353" s="3">
        <f t="shared" si="105"/>
        <v>0.36734833333333333</v>
      </c>
      <c r="L353" s="3">
        <f t="shared" si="108"/>
        <v>461.14595000000008</v>
      </c>
      <c r="M353" s="3">
        <f t="shared" si="106"/>
        <v>422.16279095511851</v>
      </c>
      <c r="N353" s="8">
        <f t="shared" si="100"/>
        <v>77.16279095511851</v>
      </c>
      <c r="O353" s="8">
        <f t="shared" si="101"/>
        <v>90.070670401758321</v>
      </c>
      <c r="P353" s="3"/>
      <c r="Q353" s="2">
        <f t="shared" si="109"/>
        <v>-9.6468575179794014E-2</v>
      </c>
      <c r="R353" s="3">
        <f t="shared" si="107"/>
        <v>-0.77174860143835211</v>
      </c>
      <c r="S353" s="3">
        <f t="shared" si="110"/>
        <v>3.9675801746006378E-2</v>
      </c>
      <c r="T353" s="3">
        <f t="shared" si="111"/>
        <v>7.9351603492012757E-2</v>
      </c>
      <c r="U353" s="8">
        <f t="shared" si="112"/>
        <v>0.35079664923586051</v>
      </c>
      <c r="V353" s="8">
        <f t="shared" si="113"/>
        <v>0.43014825272786084</v>
      </c>
    </row>
    <row r="354" spans="2:22">
      <c r="B354">
        <v>348</v>
      </c>
      <c r="C354" s="7">
        <f t="shared" si="98"/>
        <v>1</v>
      </c>
      <c r="D354" s="7">
        <f t="shared" si="99"/>
        <v>-0.86297257560036067</v>
      </c>
      <c r="E354" s="4">
        <f t="shared" si="114"/>
        <v>0</v>
      </c>
      <c r="F354" s="2">
        <f t="shared" si="96"/>
        <v>0.69600000000000006</v>
      </c>
      <c r="G354" s="3">
        <f t="shared" si="97"/>
        <v>0.83302742439963939</v>
      </c>
      <c r="H354" s="3">
        <f t="shared" si="102"/>
        <v>6.4625213508881316</v>
      </c>
      <c r="I354" s="3">
        <f t="shared" si="103"/>
        <v>12.925042701776263</v>
      </c>
      <c r="J354" s="29">
        <f t="shared" si="104"/>
        <v>302.92504270177625</v>
      </c>
      <c r="K354" s="3">
        <f t="shared" si="105"/>
        <v>0.3685066666666667</v>
      </c>
      <c r="L354" s="3">
        <f t="shared" si="108"/>
        <v>461.51445666666677</v>
      </c>
      <c r="M354" s="3">
        <f t="shared" si="106"/>
        <v>422.51469947756419</v>
      </c>
      <c r="N354" s="8">
        <f t="shared" si="100"/>
        <v>77.514699477564193</v>
      </c>
      <c r="O354" s="8">
        <f t="shared" si="101"/>
        <v>90.439742179340442</v>
      </c>
      <c r="P354" s="3"/>
      <c r="Q354" s="2">
        <f t="shared" si="109"/>
        <v>-9.0279928546052712E-2</v>
      </c>
      <c r="R354" s="3">
        <f t="shared" si="107"/>
        <v>-0.7222394283684217</v>
      </c>
      <c r="S354" s="3">
        <f t="shared" si="110"/>
        <v>8.5816275682208953E-3</v>
      </c>
      <c r="T354" s="3">
        <f t="shared" si="111"/>
        <v>1.7163255136441791E-2</v>
      </c>
      <c r="U354" s="8">
        <f t="shared" si="112"/>
        <v>0.35190852244568305</v>
      </c>
      <c r="V354" s="8">
        <f t="shared" si="113"/>
        <v>0.36907177758212129</v>
      </c>
    </row>
    <row r="355" spans="2:22">
      <c r="B355">
        <v>349</v>
      </c>
      <c r="C355" s="7">
        <f t="shared" si="98"/>
        <v>0.99144486137381083</v>
      </c>
      <c r="D355" s="7">
        <f t="shared" si="99"/>
        <v>-0.93759188836725427</v>
      </c>
      <c r="E355" s="4">
        <f t="shared" si="114"/>
        <v>0</v>
      </c>
      <c r="F355" s="2">
        <f t="shared" si="96"/>
        <v>0.69800000000000006</v>
      </c>
      <c r="G355" s="3">
        <f t="shared" si="97"/>
        <v>0.75185297300655662</v>
      </c>
      <c r="H355" s="3">
        <f t="shared" si="102"/>
        <v>6.44425057013465</v>
      </c>
      <c r="I355" s="3">
        <f t="shared" si="103"/>
        <v>12.8885011402693</v>
      </c>
      <c r="J355" s="29">
        <f t="shared" si="104"/>
        <v>302.88850114026928</v>
      </c>
      <c r="K355" s="3">
        <f t="shared" si="105"/>
        <v>0.36966833333333332</v>
      </c>
      <c r="L355" s="3">
        <f t="shared" si="108"/>
        <v>461.8841250000001</v>
      </c>
      <c r="M355" s="3">
        <f t="shared" si="106"/>
        <v>422.86771559900228</v>
      </c>
      <c r="N355" s="8">
        <f t="shared" si="100"/>
        <v>77.867715599002281</v>
      </c>
      <c r="O355" s="8">
        <f t="shared" si="101"/>
        <v>90.756216739271565</v>
      </c>
      <c r="P355" s="3"/>
      <c r="Q355" s="2">
        <f t="shared" si="109"/>
        <v>-8.1174451393082769E-2</v>
      </c>
      <c r="R355" s="3">
        <f t="shared" si="107"/>
        <v>-0.64939561114466215</v>
      </c>
      <c r="S355" s="3">
        <f t="shared" si="110"/>
        <v>-1.8270780753481652E-2</v>
      </c>
      <c r="T355" s="3">
        <f t="shared" si="111"/>
        <v>-3.6541561506963305E-2</v>
      </c>
      <c r="U355" s="8">
        <f t="shared" si="112"/>
        <v>0.35301612143808825</v>
      </c>
      <c r="V355" s="8">
        <f t="shared" si="113"/>
        <v>0.31647455993112317</v>
      </c>
    </row>
    <row r="356" spans="2:22">
      <c r="B356">
        <v>350</v>
      </c>
      <c r="C356" s="7">
        <f t="shared" si="98"/>
        <v>0.96592582628906787</v>
      </c>
      <c r="D356" s="7">
        <f t="shared" si="99"/>
        <v>-0.98372862894953417</v>
      </c>
      <c r="E356" s="4">
        <f t="shared" si="114"/>
        <v>0</v>
      </c>
      <c r="F356" s="2">
        <f t="shared" si="96"/>
        <v>0.70000000000000007</v>
      </c>
      <c r="G356" s="3">
        <f t="shared" si="97"/>
        <v>0.68219719733953377</v>
      </c>
      <c r="H356" s="3">
        <f t="shared" si="102"/>
        <v>6.4039839096991154</v>
      </c>
      <c r="I356" s="3">
        <f t="shared" si="103"/>
        <v>12.807967819398231</v>
      </c>
      <c r="J356" s="29">
        <f t="shared" si="104"/>
        <v>302.80796781939824</v>
      </c>
      <c r="K356" s="3">
        <f t="shared" si="105"/>
        <v>0.37083333333333335</v>
      </c>
      <c r="L356" s="3">
        <f t="shared" si="108"/>
        <v>462.25495833333343</v>
      </c>
      <c r="M356" s="3">
        <f t="shared" si="106"/>
        <v>423.22183639372076</v>
      </c>
      <c r="N356" s="8">
        <f t="shared" si="100"/>
        <v>78.221836393720764</v>
      </c>
      <c r="O356" s="8">
        <f t="shared" si="101"/>
        <v>91.029804213119007</v>
      </c>
      <c r="P356" s="3"/>
      <c r="Q356" s="2">
        <f t="shared" si="109"/>
        <v>-6.9655775667022857E-2</v>
      </c>
      <c r="R356" s="3">
        <f t="shared" si="107"/>
        <v>-0.55724620533618285</v>
      </c>
      <c r="S356" s="3">
        <f t="shared" si="110"/>
        <v>-4.0266660435534618E-2</v>
      </c>
      <c r="T356" s="3">
        <f t="shared" si="111"/>
        <v>-8.0533320871069236E-2</v>
      </c>
      <c r="U356" s="8">
        <f t="shared" si="112"/>
        <v>0.35412079471848301</v>
      </c>
      <c r="V356" s="8">
        <f t="shared" si="113"/>
        <v>0.2735874738474422</v>
      </c>
    </row>
    <row r="357" spans="2:22">
      <c r="B357">
        <v>351</v>
      </c>
      <c r="C357" s="7">
        <f t="shared" si="98"/>
        <v>0.92387953251128729</v>
      </c>
      <c r="D357" s="7">
        <f t="shared" si="99"/>
        <v>-0.9999812354733173</v>
      </c>
      <c r="E357" s="4">
        <f t="shared" si="114"/>
        <v>0</v>
      </c>
      <c r="F357" s="2">
        <f t="shared" si="96"/>
        <v>0.70200000000000007</v>
      </c>
      <c r="G357" s="3">
        <f t="shared" si="97"/>
        <v>0.62589829703797006</v>
      </c>
      <c r="H357" s="3">
        <f t="shared" si="102"/>
        <v>6.3469798440526342</v>
      </c>
      <c r="I357" s="3">
        <f t="shared" si="103"/>
        <v>12.693959688105268</v>
      </c>
      <c r="J357" s="29">
        <f t="shared" si="104"/>
        <v>302.69395968810528</v>
      </c>
      <c r="K357" s="3">
        <f t="shared" si="105"/>
        <v>0.37200166666666662</v>
      </c>
      <c r="L357" s="3">
        <f t="shared" si="108"/>
        <v>462.62696000000011</v>
      </c>
      <c r="M357" s="3">
        <f t="shared" si="106"/>
        <v>423.5770603958843</v>
      </c>
      <c r="N357" s="8">
        <f t="shared" si="100"/>
        <v>78.577060395884303</v>
      </c>
      <c r="O357" s="8">
        <f t="shared" si="101"/>
        <v>91.271020083989583</v>
      </c>
      <c r="P357" s="3"/>
      <c r="Q357" s="2">
        <f t="shared" si="109"/>
        <v>-5.6298900301563704E-2</v>
      </c>
      <c r="R357" s="3">
        <f t="shared" si="107"/>
        <v>-0.45039120241250963</v>
      </c>
      <c r="S357" s="3">
        <f t="shared" si="110"/>
        <v>-5.7004065646481195E-2</v>
      </c>
      <c r="T357" s="3">
        <f t="shared" si="111"/>
        <v>-0.11400813129296239</v>
      </c>
      <c r="U357" s="8">
        <f t="shared" si="112"/>
        <v>0.35522400216353844</v>
      </c>
      <c r="V357" s="8">
        <f t="shared" si="113"/>
        <v>0.24121587087057605</v>
      </c>
    </row>
    <row r="358" spans="2:22">
      <c r="B358">
        <v>352</v>
      </c>
      <c r="C358" s="7">
        <f t="shared" si="98"/>
        <v>0.86602540378444071</v>
      </c>
      <c r="D358" s="7">
        <f t="shared" si="99"/>
        <v>-0.9858559792233198</v>
      </c>
      <c r="E358" s="4">
        <f t="shared" si="114"/>
        <v>0</v>
      </c>
      <c r="F358" s="2">
        <f t="shared" si="96"/>
        <v>0.70399999999999996</v>
      </c>
      <c r="G358" s="3">
        <f t="shared" si="97"/>
        <v>0.58416942456112086</v>
      </c>
      <c r="H358" s="3">
        <f t="shared" si="102"/>
        <v>6.2786783217521425</v>
      </c>
      <c r="I358" s="3">
        <f t="shared" si="103"/>
        <v>12.557356643504285</v>
      </c>
      <c r="J358" s="29">
        <f t="shared" si="104"/>
        <v>302.55735664350431</v>
      </c>
      <c r="K358" s="3">
        <f t="shared" si="105"/>
        <v>0.37317333333333336</v>
      </c>
      <c r="L358" s="3">
        <f t="shared" si="108"/>
        <v>463.00013333333345</v>
      </c>
      <c r="M358" s="3">
        <f t="shared" si="106"/>
        <v>423.93338764969934</v>
      </c>
      <c r="N358" s="8">
        <f t="shared" si="100"/>
        <v>78.933387649699341</v>
      </c>
      <c r="O358" s="8">
        <f t="shared" si="101"/>
        <v>91.490744293203647</v>
      </c>
      <c r="P358" s="3"/>
      <c r="Q358" s="2">
        <f t="shared" si="109"/>
        <v>-4.1728872476849199E-2</v>
      </c>
      <c r="R358" s="3">
        <f t="shared" si="107"/>
        <v>-0.33383097981479359</v>
      </c>
      <c r="S358" s="3">
        <f t="shared" si="110"/>
        <v>-6.830152230049169E-2</v>
      </c>
      <c r="T358" s="3">
        <f t="shared" si="111"/>
        <v>-0.13660304460098338</v>
      </c>
      <c r="U358" s="8">
        <f t="shared" si="112"/>
        <v>0.3563272538150386</v>
      </c>
      <c r="V358" s="8">
        <f t="shared" si="113"/>
        <v>0.2197242092140641</v>
      </c>
    </row>
    <row r="359" spans="2:22">
      <c r="B359">
        <v>353</v>
      </c>
      <c r="C359" s="7">
        <f t="shared" si="98"/>
        <v>0.79335334029123505</v>
      </c>
      <c r="D359" s="7">
        <f t="shared" si="99"/>
        <v>-0.941781963347466</v>
      </c>
      <c r="E359" s="4">
        <f t="shared" si="114"/>
        <v>0</v>
      </c>
      <c r="F359" s="2">
        <f t="shared" si="96"/>
        <v>0.70599999999999996</v>
      </c>
      <c r="G359" s="3">
        <f t="shared" si="97"/>
        <v>0.55757137694376901</v>
      </c>
      <c r="H359" s="3">
        <f t="shared" si="102"/>
        <v>6.2044803755521967</v>
      </c>
      <c r="I359" s="3">
        <f t="shared" si="103"/>
        <v>12.408960751104393</v>
      </c>
      <c r="J359" s="29">
        <f t="shared" si="104"/>
        <v>302.40896075110442</v>
      </c>
      <c r="K359" s="3">
        <f t="shared" si="105"/>
        <v>0.37434833333333334</v>
      </c>
      <c r="L359" s="3">
        <f t="shared" si="108"/>
        <v>463.37448166666678</v>
      </c>
      <c r="M359" s="3">
        <f t="shared" si="106"/>
        <v>424.29081969840348</v>
      </c>
      <c r="N359" s="8">
        <f t="shared" si="100"/>
        <v>79.290819698403482</v>
      </c>
      <c r="O359" s="8">
        <f t="shared" si="101"/>
        <v>91.699780449507898</v>
      </c>
      <c r="P359" s="3"/>
      <c r="Q359" s="2">
        <f t="shared" si="109"/>
        <v>-2.659804761735185E-2</v>
      </c>
      <c r="R359" s="3">
        <f t="shared" si="107"/>
        <v>-0.2127843809388148</v>
      </c>
      <c r="S359" s="3">
        <f t="shared" si="110"/>
        <v>-7.4197946199945797E-2</v>
      </c>
      <c r="T359" s="3">
        <f t="shared" si="111"/>
        <v>-0.14839589239989159</v>
      </c>
      <c r="U359" s="8">
        <f t="shared" si="112"/>
        <v>0.35743204870414047</v>
      </c>
      <c r="V359" s="8">
        <f t="shared" si="113"/>
        <v>0.20903615630425065</v>
      </c>
    </row>
    <row r="360" spans="2:22">
      <c r="B360">
        <v>354</v>
      </c>
      <c r="C360" s="7">
        <f t="shared" si="98"/>
        <v>0.70710678118654946</v>
      </c>
      <c r="D360" s="7">
        <f t="shared" si="99"/>
        <v>-0.86909808737573813</v>
      </c>
      <c r="E360" s="4">
        <f t="shared" si="114"/>
        <v>0</v>
      </c>
      <c r="F360" s="2">
        <f t="shared" si="96"/>
        <v>0.70799999999999996</v>
      </c>
      <c r="G360" s="3">
        <f t="shared" si="97"/>
        <v>0.5460086938108113</v>
      </c>
      <c r="H360" s="3">
        <f t="shared" si="102"/>
        <v>6.1295354528106101</v>
      </c>
      <c r="I360" s="3">
        <f t="shared" si="103"/>
        <v>12.25907090562122</v>
      </c>
      <c r="J360" s="29">
        <f t="shared" si="104"/>
        <v>302.25907090562123</v>
      </c>
      <c r="K360" s="3">
        <f t="shared" si="105"/>
        <v>0.37552666666666673</v>
      </c>
      <c r="L360" s="3">
        <f t="shared" si="108"/>
        <v>463.75000833333343</v>
      </c>
      <c r="M360" s="3">
        <f t="shared" si="106"/>
        <v>424.64935951423081</v>
      </c>
      <c r="N360" s="8">
        <f t="shared" si="100"/>
        <v>79.64935951423081</v>
      </c>
      <c r="O360" s="8">
        <f t="shared" si="101"/>
        <v>91.908430419852039</v>
      </c>
      <c r="P360" s="3"/>
      <c r="Q360" s="2">
        <f t="shared" si="109"/>
        <v>-1.1562683132957718E-2</v>
      </c>
      <c r="R360" s="3">
        <f t="shared" si="107"/>
        <v>-9.2501465063661747E-2</v>
      </c>
      <c r="S360" s="3">
        <f t="shared" si="110"/>
        <v>-7.4944922741586595E-2</v>
      </c>
      <c r="T360" s="3">
        <f t="shared" si="111"/>
        <v>-0.14988984548317319</v>
      </c>
      <c r="U360" s="8">
        <f t="shared" si="112"/>
        <v>0.35853981582732786</v>
      </c>
      <c r="V360" s="8">
        <f t="shared" si="113"/>
        <v>0.20864997034414046</v>
      </c>
    </row>
    <row r="361" spans="2:22">
      <c r="B361">
        <v>355</v>
      </c>
      <c r="C361" s="7">
        <f t="shared" si="98"/>
        <v>0.60876142900871932</v>
      </c>
      <c r="D361" s="7">
        <f t="shared" si="99"/>
        <v>-0.77001237355076402</v>
      </c>
      <c r="E361" s="4">
        <f t="shared" si="114"/>
        <v>0</v>
      </c>
      <c r="F361" s="2">
        <f t="shared" si="96"/>
        <v>0.71</v>
      </c>
      <c r="G361" s="3">
        <f t="shared" si="97"/>
        <v>0.54874905545795527</v>
      </c>
      <c r="H361" s="3">
        <f t="shared" si="102"/>
        <v>6.0585437582253192</v>
      </c>
      <c r="I361" s="3">
        <f t="shared" si="103"/>
        <v>12.117087516450638</v>
      </c>
      <c r="J361" s="29">
        <f t="shared" si="104"/>
        <v>302.11708751645062</v>
      </c>
      <c r="K361" s="3">
        <f t="shared" si="105"/>
        <v>0.37670833333333337</v>
      </c>
      <c r="L361" s="3">
        <f t="shared" si="108"/>
        <v>464.12671666666677</v>
      </c>
      <c r="M361" s="3">
        <f t="shared" si="106"/>
        <v>425.0090113735281</v>
      </c>
      <c r="N361" s="8">
        <f t="shared" si="100"/>
        <v>80.009011373528097</v>
      </c>
      <c r="O361" s="8">
        <f t="shared" si="101"/>
        <v>92.126098889978721</v>
      </c>
      <c r="P361" s="3"/>
      <c r="Q361" s="2">
        <f t="shared" si="109"/>
        <v>2.740361647143974E-3</v>
      </c>
      <c r="R361" s="3">
        <f t="shared" si="107"/>
        <v>2.1922893177151792E-2</v>
      </c>
      <c r="S361" s="3">
        <f t="shared" si="110"/>
        <v>-7.0991694585290865E-2</v>
      </c>
      <c r="T361" s="3">
        <f t="shared" si="111"/>
        <v>-0.14198338917058173</v>
      </c>
      <c r="U361" s="8">
        <f t="shared" si="112"/>
        <v>0.35965185929728705</v>
      </c>
      <c r="V361" s="8">
        <f t="shared" si="113"/>
        <v>0.21766847012668222</v>
      </c>
    </row>
    <row r="362" spans="2:22">
      <c r="B362">
        <v>356</v>
      </c>
      <c r="C362" s="7">
        <f t="shared" si="98"/>
        <v>0.50000000000000111</v>
      </c>
      <c r="D362" s="7">
        <f t="shared" si="99"/>
        <v>-0.64753489057248059</v>
      </c>
      <c r="E362" s="4">
        <f t="shared" si="114"/>
        <v>0</v>
      </c>
      <c r="F362" s="2">
        <f t="shared" si="96"/>
        <v>0.71199999999999997</v>
      </c>
      <c r="G362" s="3">
        <f t="shared" si="97"/>
        <v>0.56446510942752048</v>
      </c>
      <c r="H362" s="3">
        <f t="shared" si="102"/>
        <v>5.9955803187935963</v>
      </c>
      <c r="I362" s="3">
        <f t="shared" si="103"/>
        <v>11.991160637587193</v>
      </c>
      <c r="J362" s="29">
        <f t="shared" si="104"/>
        <v>301.9911606375872</v>
      </c>
      <c r="K362" s="3">
        <f t="shared" si="105"/>
        <v>0.37789333333333336</v>
      </c>
      <c r="L362" s="3">
        <f t="shared" si="108"/>
        <v>464.50461000000013</v>
      </c>
      <c r="M362" s="3">
        <f t="shared" si="106"/>
        <v>425.3697806830578</v>
      </c>
      <c r="N362" s="8">
        <f t="shared" si="100"/>
        <v>80.369780683057797</v>
      </c>
      <c r="O362" s="8">
        <f t="shared" si="101"/>
        <v>92.360941320644997</v>
      </c>
      <c r="P362" s="3"/>
      <c r="Q362" s="2">
        <f t="shared" si="109"/>
        <v>1.5716053969565213E-2</v>
      </c>
      <c r="R362" s="3">
        <f t="shared" si="107"/>
        <v>0.12572843175652171</v>
      </c>
      <c r="S362" s="3">
        <f t="shared" si="110"/>
        <v>-6.296343943172289E-2</v>
      </c>
      <c r="T362" s="3">
        <f t="shared" si="111"/>
        <v>-0.12592687886344578</v>
      </c>
      <c r="U362" s="8">
        <f t="shared" si="112"/>
        <v>0.36076930952970088</v>
      </c>
      <c r="V362" s="8">
        <f t="shared" si="113"/>
        <v>0.23484243066627641</v>
      </c>
    </row>
    <row r="363" spans="2:22">
      <c r="B363">
        <v>357</v>
      </c>
      <c r="C363" s="7">
        <f t="shared" si="98"/>
        <v>0.3826834323650935</v>
      </c>
      <c r="D363" s="7">
        <f t="shared" si="99"/>
        <v>-0.50538631242835674</v>
      </c>
      <c r="E363" s="4">
        <f t="shared" si="114"/>
        <v>0</v>
      </c>
      <c r="F363" s="2">
        <f t="shared" ref="F363:F366" si="115">B363*Slope</f>
        <v>0.71399999999999997</v>
      </c>
      <c r="G363" s="3">
        <f t="shared" ref="G363:G366" si="116">SUM(C363:F363)</f>
        <v>0.59129711993673673</v>
      </c>
      <c r="H363" s="3">
        <f t="shared" si="102"/>
        <v>5.943946682833233</v>
      </c>
      <c r="I363" s="3">
        <f t="shared" si="103"/>
        <v>11.887893365666466</v>
      </c>
      <c r="J363" s="29">
        <f t="shared" si="104"/>
        <v>301.88789336566646</v>
      </c>
      <c r="K363" s="3">
        <f t="shared" si="105"/>
        <v>0.37908166666666671</v>
      </c>
      <c r="L363" s="3">
        <f t="shared" si="108"/>
        <v>464.88369166666678</v>
      </c>
      <c r="M363" s="3">
        <f t="shared" si="106"/>
        <v>425.73167376516483</v>
      </c>
      <c r="N363" s="8">
        <f t="shared" si="100"/>
        <v>80.731673765164828</v>
      </c>
      <c r="O363" s="8">
        <f t="shared" si="101"/>
        <v>92.619567130831285</v>
      </c>
      <c r="P363" s="3"/>
      <c r="Q363" s="2">
        <f t="shared" si="109"/>
        <v>2.6832010509216242E-2</v>
      </c>
      <c r="R363" s="3">
        <f t="shared" si="107"/>
        <v>0.21465608407372994</v>
      </c>
      <c r="S363" s="3">
        <f t="shared" si="110"/>
        <v>-5.16336359603633E-2</v>
      </c>
      <c r="T363" s="3">
        <f t="shared" si="111"/>
        <v>-0.1032672719207266</v>
      </c>
      <c r="U363" s="8">
        <f t="shared" si="112"/>
        <v>0.36189308210703075</v>
      </c>
      <c r="V363" s="8">
        <f t="shared" si="113"/>
        <v>0.25862581018628816</v>
      </c>
    </row>
    <row r="364" spans="2:22">
      <c r="B364">
        <v>358</v>
      </c>
      <c r="C364" s="7">
        <f t="shared" si="98"/>
        <v>0.25881904510252052</v>
      </c>
      <c r="D364" s="7">
        <f t="shared" si="99"/>
        <v>-0.34788489014868379</v>
      </c>
      <c r="E364" s="4">
        <f t="shared" si="114"/>
        <v>0</v>
      </c>
      <c r="F364" s="2">
        <f t="shared" si="115"/>
        <v>0.71599999999999997</v>
      </c>
      <c r="G364" s="3">
        <f t="shared" si="116"/>
        <v>0.62693415495383675</v>
      </c>
      <c r="H364" s="3">
        <f t="shared" si="102"/>
        <v>5.9060551775563894</v>
      </c>
      <c r="I364" s="3">
        <f t="shared" si="103"/>
        <v>11.812110355112779</v>
      </c>
      <c r="J364" s="29">
        <f t="shared" si="104"/>
        <v>301.81211035511279</v>
      </c>
      <c r="K364" s="3">
        <f t="shared" si="105"/>
        <v>0.38027333333333341</v>
      </c>
      <c r="L364" s="3">
        <f t="shared" si="108"/>
        <v>465.2639650000001</v>
      </c>
      <c r="M364" s="3">
        <f t="shared" si="106"/>
        <v>426.09469761084978</v>
      </c>
      <c r="N364" s="8">
        <f t="shared" si="100"/>
        <v>81.094697610849778</v>
      </c>
      <c r="O364" s="8">
        <f t="shared" si="101"/>
        <v>92.906807965962571</v>
      </c>
      <c r="P364" s="3"/>
      <c r="Q364" s="2">
        <f t="shared" si="109"/>
        <v>3.5637035017100027E-2</v>
      </c>
      <c r="R364" s="3">
        <f t="shared" si="107"/>
        <v>0.28509628013680022</v>
      </c>
      <c r="S364" s="3">
        <f t="shared" si="110"/>
        <v>-3.7891505276843596E-2</v>
      </c>
      <c r="T364" s="3">
        <f t="shared" si="111"/>
        <v>-7.5783010553687191E-2</v>
      </c>
      <c r="U364" s="8">
        <f t="shared" si="112"/>
        <v>0.36302384568494972</v>
      </c>
      <c r="V364" s="8">
        <f t="shared" si="113"/>
        <v>0.28724083513128562</v>
      </c>
    </row>
    <row r="365" spans="2:22">
      <c r="B365">
        <v>359</v>
      </c>
      <c r="C365" s="7">
        <f t="shared" si="98"/>
        <v>0.13052619222005415</v>
      </c>
      <c r="D365" s="7">
        <f t="shared" si="99"/>
        <v>-0.17981527010778048</v>
      </c>
      <c r="E365" s="4">
        <f t="shared" si="114"/>
        <v>0</v>
      </c>
      <c r="F365" s="2">
        <f t="shared" si="115"/>
        <v>0.71799999999999997</v>
      </c>
      <c r="G365" s="3">
        <f t="shared" si="116"/>
        <v>0.66871092211227368</v>
      </c>
      <c r="H365" s="3">
        <f t="shared" si="102"/>
        <v>5.8833495055645333</v>
      </c>
      <c r="I365" s="3">
        <f t="shared" si="103"/>
        <v>11.766699011129067</v>
      </c>
      <c r="J365" s="29">
        <f t="shared" si="104"/>
        <v>301.76669901112905</v>
      </c>
      <c r="K365" s="3">
        <f t="shared" si="105"/>
        <v>0.3814683333333333</v>
      </c>
      <c r="L365" s="3">
        <f t="shared" si="108"/>
        <v>465.64543333333341</v>
      </c>
      <c r="M365" s="3">
        <f t="shared" si="106"/>
        <v>426.45885961083741</v>
      </c>
      <c r="N365" s="8">
        <f t="shared" si="100"/>
        <v>81.458859610837408</v>
      </c>
      <c r="O365" s="8">
        <f t="shared" si="101"/>
        <v>93.225558621966456</v>
      </c>
      <c r="P365" s="3"/>
      <c r="Q365" s="2">
        <f t="shared" si="109"/>
        <v>4.1776767158436923E-2</v>
      </c>
      <c r="R365" s="3">
        <f t="shared" si="107"/>
        <v>0.33421413726749538</v>
      </c>
      <c r="S365" s="3">
        <f t="shared" si="110"/>
        <v>-2.2705671991856136E-2</v>
      </c>
      <c r="T365" s="3">
        <f t="shared" si="111"/>
        <v>-4.5411343983712271E-2</v>
      </c>
      <c r="U365" s="8">
        <f t="shared" si="112"/>
        <v>0.36416199998762977</v>
      </c>
      <c r="V365" s="8">
        <f t="shared" si="113"/>
        <v>0.31875065600388552</v>
      </c>
    </row>
    <row r="366" spans="2:22">
      <c r="B366">
        <v>360</v>
      </c>
      <c r="C366" s="7">
        <f t="shared" si="98"/>
        <v>-1.7149909964375709E-15</v>
      </c>
      <c r="D366" s="7">
        <f t="shared" si="99"/>
        <v>-6.2831439655645629E-3</v>
      </c>
      <c r="E366" s="4">
        <f t="shared" si="114"/>
        <v>0</v>
      </c>
      <c r="F366" s="2">
        <f t="shared" si="115"/>
        <v>0.72</v>
      </c>
      <c r="G366" s="3">
        <f t="shared" si="116"/>
        <v>0.71371685603443369</v>
      </c>
      <c r="H366" s="3">
        <f t="shared" si="102"/>
        <v>5.8762641971467557</v>
      </c>
      <c r="I366" s="3">
        <f t="shared" si="103"/>
        <v>11.752528394293511</v>
      </c>
      <c r="J366" s="29">
        <f t="shared" si="104"/>
        <v>301.75252839429351</v>
      </c>
      <c r="K366" s="3">
        <f t="shared" si="105"/>
        <v>0.38266666666666671</v>
      </c>
      <c r="L366" s="3">
        <f t="shared" si="108"/>
        <v>466.02810000000011</v>
      </c>
      <c r="M366" s="3">
        <f t="shared" si="106"/>
        <v>426.8241672754292</v>
      </c>
      <c r="N366" s="8">
        <f t="shared" si="100"/>
        <v>81.824167275429204</v>
      </c>
      <c r="O366" s="8">
        <f t="shared" si="101"/>
        <v>93.57669566972271</v>
      </c>
      <c r="P366" s="3"/>
      <c r="Q366" s="2">
        <f t="shared" si="109"/>
        <v>4.5005933922160013E-2</v>
      </c>
      <c r="R366" s="3">
        <f t="shared" si="107"/>
        <v>0.3600474713772801</v>
      </c>
      <c r="S366" s="3">
        <f t="shared" si="110"/>
        <v>-7.0853084177775472E-3</v>
      </c>
      <c r="T366" s="3">
        <f t="shared" si="111"/>
        <v>-1.4170616835555094E-2</v>
      </c>
      <c r="U366" s="8">
        <f t="shared" si="112"/>
        <v>0.36530766459179631</v>
      </c>
      <c r="V366" s="8">
        <f t="shared" si="113"/>
        <v>0.35113704775625365</v>
      </c>
    </row>
    <row r="367" spans="2:22">
      <c r="K367" s="3">
        <f>2/12</f>
        <v>0.16666666666666666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6"/>
  <sheetViews>
    <sheetView workbookViewId="0">
      <selection activeCell="K9" sqref="K9"/>
    </sheetView>
  </sheetViews>
  <sheetFormatPr defaultRowHeight="14.4"/>
  <cols>
    <col min="1" max="1" width="3.21875" customWidth="1"/>
    <col min="2" max="2" width="12.6640625" customWidth="1"/>
  </cols>
  <sheetData>
    <row r="1" spans="2:10" ht="15" thickBot="1"/>
    <row r="2" spans="2:10">
      <c r="B2" s="36" t="s">
        <v>73</v>
      </c>
      <c r="C2" s="37"/>
      <c r="D2" s="37"/>
      <c r="E2" s="37"/>
      <c r="F2" s="37"/>
      <c r="G2" s="37"/>
      <c r="H2" s="37"/>
      <c r="I2" s="37"/>
      <c r="J2" s="38"/>
    </row>
    <row r="3" spans="2:10">
      <c r="B3" s="39"/>
      <c r="C3" s="40"/>
      <c r="D3" s="40"/>
      <c r="E3" s="40"/>
      <c r="F3" s="40"/>
      <c r="G3" s="40"/>
      <c r="H3" s="40"/>
      <c r="I3" s="40"/>
      <c r="J3" s="41"/>
    </row>
    <row r="4" spans="2:10" ht="15" thickBot="1">
      <c r="B4" s="42"/>
      <c r="C4" s="43"/>
      <c r="D4" s="43"/>
      <c r="E4" s="43"/>
      <c r="F4" s="43"/>
      <c r="G4" s="43"/>
      <c r="H4" s="43"/>
      <c r="I4" s="43"/>
      <c r="J4" s="44"/>
    </row>
    <row r="5" spans="2:10">
      <c r="B5" s="35"/>
      <c r="C5" s="35"/>
      <c r="D5" s="35"/>
      <c r="E5" s="35"/>
      <c r="F5" s="35"/>
      <c r="G5" s="35"/>
      <c r="H5" s="35"/>
      <c r="I5" s="35"/>
      <c r="J5" s="35"/>
    </row>
    <row r="6" spans="2:10">
      <c r="B6" s="33" t="s">
        <v>42</v>
      </c>
    </row>
    <row r="7" spans="2:10">
      <c r="B7" s="34" t="s">
        <v>43</v>
      </c>
    </row>
    <row r="8" spans="2:10">
      <c r="B8" s="34"/>
    </row>
    <row r="9" spans="2:10">
      <c r="B9" s="33" t="s">
        <v>44</v>
      </c>
      <c r="C9" t="s">
        <v>45</v>
      </c>
    </row>
    <row r="10" spans="2:10">
      <c r="B10" s="33" t="s">
        <v>5</v>
      </c>
      <c r="C10" t="s">
        <v>50</v>
      </c>
    </row>
    <row r="11" spans="2:10">
      <c r="B11" s="33" t="s">
        <v>46</v>
      </c>
      <c r="C11" t="s">
        <v>47</v>
      </c>
    </row>
    <row r="12" spans="2:10">
      <c r="B12" s="33" t="s">
        <v>48</v>
      </c>
      <c r="C12" t="s">
        <v>49</v>
      </c>
    </row>
    <row r="13" spans="2:10">
      <c r="B13" s="33" t="s">
        <v>20</v>
      </c>
      <c r="C13" t="s">
        <v>51</v>
      </c>
    </row>
    <row r="14" spans="2:10">
      <c r="B14" s="33" t="s">
        <v>52</v>
      </c>
      <c r="C14" t="s">
        <v>53</v>
      </c>
    </row>
    <row r="15" spans="2:10">
      <c r="B15" s="33" t="s">
        <v>54</v>
      </c>
      <c r="C15" t="s">
        <v>55</v>
      </c>
    </row>
    <row r="16" spans="2:10">
      <c r="B16" s="33" t="s">
        <v>56</v>
      </c>
      <c r="C16" t="s">
        <v>57</v>
      </c>
    </row>
    <row r="17" spans="2:3">
      <c r="B17" s="33" t="s">
        <v>58</v>
      </c>
      <c r="C17" t="s">
        <v>59</v>
      </c>
    </row>
    <row r="18" spans="2:3">
      <c r="B18" s="33" t="s">
        <v>60</v>
      </c>
      <c r="C18" t="s">
        <v>61</v>
      </c>
    </row>
    <row r="19" spans="2:3">
      <c r="B19" s="33" t="s">
        <v>62</v>
      </c>
      <c r="C19" t="s">
        <v>63</v>
      </c>
    </row>
    <row r="20" spans="2:3">
      <c r="B20" s="33" t="s">
        <v>64</v>
      </c>
      <c r="C20" t="s">
        <v>65</v>
      </c>
    </row>
    <row r="21" spans="2:3">
      <c r="B21" s="33" t="s">
        <v>16</v>
      </c>
      <c r="C21" t="s">
        <v>66</v>
      </c>
    </row>
    <row r="22" spans="2:3">
      <c r="B22" s="33" t="s">
        <v>67</v>
      </c>
      <c r="C22" t="s">
        <v>68</v>
      </c>
    </row>
    <row r="23" spans="2:3">
      <c r="B23" s="34"/>
    </row>
    <row r="24" spans="2:3">
      <c r="B24" s="33" t="s">
        <v>69</v>
      </c>
      <c r="C24" t="s">
        <v>70</v>
      </c>
    </row>
    <row r="25" spans="2:3">
      <c r="C25" t="s">
        <v>71</v>
      </c>
    </row>
    <row r="26" spans="2:3">
      <c r="C26" t="s">
        <v>72</v>
      </c>
    </row>
  </sheetData>
  <mergeCells count="1">
    <mergeCell ref="B2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theory</vt:lpstr>
      <vt:lpstr>readme</vt:lpstr>
      <vt:lpstr>alpha1</vt:lpstr>
      <vt:lpstr>alpha2</vt:lpstr>
      <vt:lpstr>base</vt:lpstr>
      <vt:lpstr>Bio_ppmv</vt:lpstr>
      <vt:lpstr>CO2_base</vt:lpstr>
      <vt:lpstr>CO2_start</vt:lpstr>
      <vt:lpstr>E_base</vt:lpstr>
      <vt:lpstr>E_lin</vt:lpstr>
      <vt:lpstr>E_slope</vt:lpstr>
      <vt:lpstr>E_start</vt:lpstr>
      <vt:lpstr>Nat_tau</vt:lpstr>
      <vt:lpstr>ocean_ppmv</vt:lpstr>
      <vt:lpstr>sin1_cyc_yr</vt:lpstr>
      <vt:lpstr>sin2_cyc_yr</vt:lpstr>
      <vt:lpstr>Sink_tau</vt:lpstr>
      <vt:lpstr>Slope</vt:lpstr>
      <vt:lpstr>Step12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</dc:creator>
  <cp:lastModifiedBy>Familie</cp:lastModifiedBy>
  <dcterms:created xsi:type="dcterms:W3CDTF">2015-04-19T11:46:12Z</dcterms:created>
  <dcterms:modified xsi:type="dcterms:W3CDTF">2015-11-24T09:21:49Z</dcterms:modified>
</cp:coreProperties>
</file>